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rettsforbundet.sharepoint.com/sites/NorgesSkiforbundKrets/buskerud/Grener/Langrenn/SpareBank1-cup/"/>
    </mc:Choice>
  </mc:AlternateContent>
  <xr:revisionPtr revIDLastSave="13" documentId="8_{6EE167A9-05A7-46D1-9AA0-69C8A8E3057D}" xr6:coauthVersionLast="47" xr6:coauthVersionMax="47" xr10:uidLastSave="{61DEEFAC-002B-4B32-9E06-D8247EAF992F}"/>
  <bookViews>
    <workbookView xWindow="-120" yWindow="-120" windowWidth="29040" windowHeight="15720" tabRatio="720" activeTab="13" xr2:uid="{00000000-000D-0000-FFFF-FFFF00000000}"/>
  </bookViews>
  <sheets>
    <sheet name="M19-20" sheetId="11" r:id="rId1"/>
    <sheet name="K19-20" sheetId="12" r:id="rId2"/>
    <sheet name="M18" sheetId="13" r:id="rId3"/>
    <sheet name="K18" sheetId="14" r:id="rId4"/>
    <sheet name="M17" sheetId="15" r:id="rId5"/>
    <sheet name="K17" sheetId="16" r:id="rId6"/>
    <sheet name="G16" sheetId="17" r:id="rId7"/>
    <sheet name="J16" sheetId="18" r:id="rId8"/>
    <sheet name="G15" sheetId="21" r:id="rId9"/>
    <sheet name="J15" sheetId="23" r:id="rId10"/>
    <sheet name="G14" sheetId="19" r:id="rId11"/>
    <sheet name="J14" sheetId="20" r:id="rId12"/>
    <sheet name="G13" sheetId="25" r:id="rId13"/>
    <sheet name="J13" sheetId="24" r:id="rId14"/>
  </sheets>
  <definedNames>
    <definedName name="_xlnm._FilterDatabase" localSheetId="12" hidden="1">'G13'!$B$1:$L$20</definedName>
    <definedName name="_xlnm._FilterDatabase" localSheetId="10" hidden="1">'G14'!$B$1:$M$12</definedName>
    <definedName name="_xlnm._FilterDatabase" localSheetId="8" hidden="1">'G15'!$A$1:$M$17</definedName>
    <definedName name="_xlnm._FilterDatabase" localSheetId="6" hidden="1">'G16'!$A$1:$M$10</definedName>
    <definedName name="_xlnm._FilterDatabase" localSheetId="13" hidden="1">'J13'!$B$1:$M$18</definedName>
    <definedName name="_xlnm._FilterDatabase" localSheetId="11" hidden="1">'J14'!$B$1:$M$11</definedName>
    <definedName name="_xlnm._FilterDatabase" localSheetId="7" hidden="1">'J16'!$A$1:$M$8</definedName>
    <definedName name="_xlnm._FilterDatabase" localSheetId="5" hidden="1">'K17'!$A$1:$M$11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2" l="1"/>
  <c r="M12" i="15"/>
  <c r="O12" i="15" s="1"/>
  <c r="M13" i="18"/>
  <c r="O13" i="18" s="1"/>
  <c r="M13" i="24"/>
  <c r="O13" i="24" s="1"/>
  <c r="L19" i="25"/>
  <c r="N19" i="25" s="1"/>
  <c r="M2" i="11"/>
  <c r="O2" i="11" s="1"/>
  <c r="M17" i="21" l="1"/>
  <c r="O17" i="21" s="1"/>
  <c r="M16" i="21"/>
  <c r="O16" i="21" s="1"/>
  <c r="M15" i="21"/>
  <c r="O15" i="21" s="1"/>
  <c r="L20" i="25"/>
  <c r="N20" i="25" s="1"/>
  <c r="L17" i="25"/>
  <c r="N17" i="25" s="1"/>
  <c r="L18" i="25"/>
  <c r="N18" i="25" s="1"/>
  <c r="L15" i="25"/>
  <c r="N15" i="25" s="1"/>
  <c r="L14" i="25"/>
  <c r="N14" i="25" s="1"/>
  <c r="M18" i="24"/>
  <c r="O18" i="24" s="1"/>
  <c r="M16" i="24"/>
  <c r="M17" i="24"/>
  <c r="O17" i="24" s="1"/>
  <c r="M15" i="24"/>
  <c r="O15" i="24" s="1"/>
  <c r="M14" i="24"/>
  <c r="O14" i="24" s="1"/>
  <c r="M6" i="11"/>
  <c r="O6" i="11" s="1"/>
  <c r="M5" i="11"/>
  <c r="O5" i="11" s="1"/>
  <c r="M13" i="11"/>
  <c r="O13" i="11" s="1"/>
  <c r="M12" i="11"/>
  <c r="O12" i="11" s="1"/>
  <c r="M10" i="11"/>
  <c r="O10" i="11" s="1"/>
  <c r="M7" i="11"/>
  <c r="O7" i="11" s="1"/>
  <c r="M8" i="11"/>
  <c r="O8" i="11" s="1"/>
  <c r="M9" i="11"/>
  <c r="O9" i="11" s="1"/>
  <c r="M11" i="11"/>
  <c r="O11" i="11" s="1"/>
  <c r="M3" i="11"/>
  <c r="O3" i="11" s="1"/>
  <c r="M3" i="12"/>
  <c r="O3" i="12" s="1"/>
  <c r="M7" i="12"/>
  <c r="O7" i="12" s="1"/>
  <c r="M6" i="12"/>
  <c r="O6" i="12" s="1"/>
  <c r="M5" i="12"/>
  <c r="O5" i="12" s="1"/>
  <c r="M6" i="13"/>
  <c r="O6" i="13" s="1"/>
  <c r="M4" i="13"/>
  <c r="O4" i="13" s="1"/>
  <c r="M5" i="13"/>
  <c r="O5" i="13" s="1"/>
  <c r="M3" i="13"/>
  <c r="O3" i="13" s="1"/>
  <c r="M9" i="14"/>
  <c r="O9" i="14" s="1"/>
  <c r="M8" i="14"/>
  <c r="O8" i="14" s="1"/>
  <c r="M2" i="14"/>
  <c r="O2" i="14" s="1"/>
  <c r="M5" i="14"/>
  <c r="O5" i="14" s="1"/>
  <c r="M7" i="14"/>
  <c r="O7" i="14" s="1"/>
  <c r="M6" i="14"/>
  <c r="O6" i="14" s="1"/>
  <c r="M3" i="14"/>
  <c r="O3" i="14" s="1"/>
  <c r="M3" i="15"/>
  <c r="O3" i="15" s="1"/>
  <c r="M7" i="15"/>
  <c r="O7" i="15" s="1"/>
  <c r="M11" i="15"/>
  <c r="O11" i="15" s="1"/>
  <c r="M5" i="15"/>
  <c r="O5" i="15" s="1"/>
  <c r="M9" i="15"/>
  <c r="O9" i="15" s="1"/>
  <c r="M10" i="15"/>
  <c r="O10" i="15" s="1"/>
  <c r="M8" i="15"/>
  <c r="O8" i="15" s="1"/>
  <c r="M6" i="15"/>
  <c r="O6" i="15" s="1"/>
  <c r="M2" i="15"/>
  <c r="O2" i="15" s="1"/>
  <c r="M11" i="16"/>
  <c r="M7" i="16"/>
  <c r="M10" i="16"/>
  <c r="M9" i="16"/>
  <c r="M5" i="16"/>
  <c r="M6" i="16"/>
  <c r="M3" i="16"/>
  <c r="M2" i="16"/>
  <c r="M8" i="16"/>
  <c r="M8" i="17"/>
  <c r="O8" i="17" s="1"/>
  <c r="M6" i="17"/>
  <c r="O6" i="17" s="1"/>
  <c r="M9" i="17"/>
  <c r="O9" i="17" s="1"/>
  <c r="M10" i="17"/>
  <c r="O10" i="17" s="1"/>
  <c r="M3" i="17"/>
  <c r="O3" i="17" s="1"/>
  <c r="M2" i="17"/>
  <c r="O2" i="17" s="1"/>
  <c r="M9" i="18"/>
  <c r="O9" i="18" s="1"/>
  <c r="M11" i="18"/>
  <c r="O11" i="18" s="1"/>
  <c r="M7" i="18"/>
  <c r="O7" i="18" s="1"/>
  <c r="M12" i="18"/>
  <c r="O12" i="18" s="1"/>
  <c r="M13" i="21"/>
  <c r="O13" i="21" s="1"/>
  <c r="M11" i="21"/>
  <c r="O11" i="21" s="1"/>
  <c r="M12" i="21"/>
  <c r="O12" i="21" s="1"/>
  <c r="M14" i="23"/>
  <c r="O14" i="23" s="1"/>
  <c r="M13" i="23"/>
  <c r="O13" i="23" s="1"/>
  <c r="M10" i="23"/>
  <c r="O10" i="23" s="1"/>
  <c r="M9" i="23"/>
  <c r="O9" i="23" s="1"/>
  <c r="M8" i="23"/>
  <c r="O8" i="23" s="1"/>
  <c r="M12" i="23"/>
  <c r="O12" i="23" s="1"/>
  <c r="M10" i="19"/>
  <c r="O10" i="19" s="1"/>
  <c r="M8" i="19"/>
  <c r="O8" i="19" s="1"/>
  <c r="M7" i="19"/>
  <c r="O7" i="19" s="1"/>
  <c r="M12" i="19"/>
  <c r="O12" i="19" s="1"/>
  <c r="M11" i="19"/>
  <c r="O11" i="19" s="1"/>
  <c r="M5" i="19"/>
  <c r="O5" i="19" s="1"/>
  <c r="M11" i="20"/>
  <c r="O11" i="20" s="1"/>
  <c r="M10" i="20"/>
  <c r="O10" i="20" s="1"/>
  <c r="M8" i="20"/>
  <c r="O8" i="20" s="1"/>
  <c r="L13" i="25"/>
  <c r="N13" i="25" s="1"/>
  <c r="L12" i="25"/>
  <c r="N12" i="25" s="1"/>
  <c r="L9" i="25"/>
  <c r="N9" i="25" s="1"/>
  <c r="L11" i="25"/>
  <c r="N11" i="25" s="1"/>
  <c r="L6" i="25"/>
  <c r="N6" i="25" s="1"/>
  <c r="L7" i="25"/>
  <c r="N7" i="25" s="1"/>
  <c r="L16" i="25"/>
  <c r="N16" i="25" s="1"/>
  <c r="L10" i="25"/>
  <c r="N10" i="25" s="1"/>
  <c r="L8" i="25"/>
  <c r="N8" i="25" s="1"/>
  <c r="M11" i="24"/>
  <c r="O11" i="24" s="1"/>
  <c r="M12" i="24"/>
  <c r="O12" i="24" s="1"/>
  <c r="M9" i="24"/>
  <c r="M5" i="24"/>
  <c r="O5" i="24" s="1"/>
  <c r="M4" i="11"/>
  <c r="O4" i="11" s="1"/>
  <c r="M2" i="12"/>
  <c r="O2" i="12" s="1"/>
  <c r="M2" i="13"/>
  <c r="O2" i="13" s="1"/>
  <c r="M4" i="14"/>
  <c r="O4" i="14" s="1"/>
  <c r="M4" i="15"/>
  <c r="O4" i="15" s="1"/>
  <c r="M4" i="16"/>
  <c r="M5" i="17"/>
  <c r="O5" i="17" s="1"/>
  <c r="M7" i="17"/>
  <c r="O7" i="17" s="1"/>
  <c r="M4" i="17"/>
  <c r="O4" i="17" s="1"/>
  <c r="M6" i="18"/>
  <c r="O6" i="18" s="1"/>
  <c r="M2" i="18"/>
  <c r="O2" i="18" s="1"/>
  <c r="M4" i="18"/>
  <c r="O4" i="18" s="1"/>
  <c r="M3" i="18"/>
  <c r="O3" i="18" s="1"/>
  <c r="M5" i="18"/>
  <c r="O5" i="18" s="1"/>
  <c r="M10" i="18"/>
  <c r="O10" i="18" s="1"/>
  <c r="M8" i="18"/>
  <c r="O8" i="18" s="1"/>
  <c r="M2" i="21"/>
  <c r="O2" i="21" s="1"/>
  <c r="M3" i="21"/>
  <c r="O3" i="21" s="1"/>
  <c r="M14" i="21"/>
  <c r="O14" i="21" s="1"/>
  <c r="M7" i="21"/>
  <c r="O7" i="21" s="1"/>
  <c r="M4" i="21"/>
  <c r="O4" i="21" s="1"/>
  <c r="M10" i="21"/>
  <c r="O10" i="21" s="1"/>
  <c r="M6" i="21"/>
  <c r="O6" i="21" s="1"/>
  <c r="M5" i="21"/>
  <c r="O5" i="21" s="1"/>
  <c r="M9" i="21"/>
  <c r="O9" i="21" s="1"/>
  <c r="M8" i="21"/>
  <c r="O8" i="21" s="1"/>
  <c r="M11" i="23"/>
  <c r="O11" i="23" s="1"/>
  <c r="M2" i="23"/>
  <c r="O2" i="23" s="1"/>
  <c r="M3" i="23"/>
  <c r="O3" i="23" s="1"/>
  <c r="M4" i="23"/>
  <c r="O4" i="23" s="1"/>
  <c r="M7" i="23"/>
  <c r="O7" i="23" s="1"/>
  <c r="M6" i="23"/>
  <c r="O6" i="23" s="1"/>
  <c r="M5" i="23"/>
  <c r="O5" i="23" s="1"/>
  <c r="M3" i="19"/>
  <c r="O3" i="19" s="1"/>
  <c r="M2" i="19"/>
  <c r="O2" i="19" s="1"/>
  <c r="M4" i="19"/>
  <c r="O4" i="19" s="1"/>
  <c r="M6" i="19"/>
  <c r="O6" i="19" s="1"/>
  <c r="M9" i="19"/>
  <c r="O9" i="19" s="1"/>
  <c r="M2" i="20"/>
  <c r="O2" i="20" s="1"/>
  <c r="M3" i="20"/>
  <c r="O3" i="20" s="1"/>
  <c r="M4" i="20"/>
  <c r="O4" i="20" s="1"/>
  <c r="M6" i="20"/>
  <c r="O6" i="20" s="1"/>
  <c r="M5" i="20"/>
  <c r="O5" i="20" s="1"/>
  <c r="M7" i="20"/>
  <c r="O7" i="20" s="1"/>
  <c r="M9" i="20"/>
  <c r="O9" i="20" s="1"/>
  <c r="L5" i="25"/>
  <c r="N5" i="25" s="1"/>
  <c r="L2" i="25"/>
  <c r="N2" i="25" s="1"/>
  <c r="L3" i="25"/>
  <c r="N3" i="25" s="1"/>
  <c r="L4" i="25"/>
  <c r="N4" i="25" s="1"/>
  <c r="M2" i="24"/>
  <c r="O2" i="24" s="1"/>
  <c r="M4" i="24"/>
  <c r="O4" i="24" s="1"/>
  <c r="M7" i="24"/>
  <c r="O7" i="24" s="1"/>
  <c r="M8" i="24"/>
  <c r="O8" i="24" s="1"/>
  <c r="M3" i="24"/>
  <c r="O3" i="24" s="1"/>
  <c r="M6" i="24"/>
  <c r="O6" i="24" s="1"/>
  <c r="M10" i="24"/>
  <c r="O9" i="24" l="1"/>
  <c r="O10" i="24"/>
  <c r="O16" i="24"/>
  <c r="O4" i="12"/>
</calcChain>
</file>

<file path=xl/sharedStrings.xml><?xml version="1.0" encoding="utf-8"?>
<sst xmlns="http://schemas.openxmlformats.org/spreadsheetml/2006/main" count="842" uniqueCount="331">
  <si>
    <t>Plass</t>
  </si>
  <si>
    <t>Etternavn</t>
  </si>
  <si>
    <t>Fornavn</t>
  </si>
  <si>
    <t>Klubb</t>
  </si>
  <si>
    <t>Klasse</t>
  </si>
  <si>
    <t>J13</t>
  </si>
  <si>
    <t>G13</t>
  </si>
  <si>
    <t>J14</t>
  </si>
  <si>
    <t>G14</t>
  </si>
  <si>
    <t>J15</t>
  </si>
  <si>
    <t>G15</t>
  </si>
  <si>
    <t>J16</t>
  </si>
  <si>
    <t>K17</t>
  </si>
  <si>
    <t>M17</t>
  </si>
  <si>
    <t>G16</t>
  </si>
  <si>
    <t>Totalt</t>
  </si>
  <si>
    <t>Total</t>
  </si>
  <si>
    <t>K18</t>
  </si>
  <si>
    <t>M18</t>
  </si>
  <si>
    <t>Sum</t>
  </si>
  <si>
    <t>sum</t>
  </si>
  <si>
    <t>M19-20</t>
  </si>
  <si>
    <t>K19-20</t>
  </si>
  <si>
    <t>Ingrid</t>
  </si>
  <si>
    <t>Konnerud IL</t>
  </si>
  <si>
    <t>Hemsedal IL</t>
  </si>
  <si>
    <t>Sjåstad/Vestre Lier IL</t>
  </si>
  <si>
    <t>Ulrik</t>
  </si>
  <si>
    <t>Asmyhr-Øpstad</t>
  </si>
  <si>
    <t>Oliver</t>
  </si>
  <si>
    <t>Spillum</t>
  </si>
  <si>
    <t>Oscar</t>
  </si>
  <si>
    <t>Holm</t>
  </si>
  <si>
    <t>Lier IL</t>
  </si>
  <si>
    <t>Mjøndalen IF</t>
  </si>
  <si>
    <t>IL Skrim</t>
  </si>
  <si>
    <t>Hedda</t>
  </si>
  <si>
    <t>Nestegård-Bolstad</t>
  </si>
  <si>
    <t>Molly Marie</t>
  </si>
  <si>
    <t>Jacobsen</t>
  </si>
  <si>
    <t>Krødsherad IL</t>
  </si>
  <si>
    <t>Ole Kristian</t>
  </si>
  <si>
    <t>Hennum</t>
  </si>
  <si>
    <t>Elias</t>
  </si>
  <si>
    <t>Gihle</t>
  </si>
  <si>
    <t>Johann</t>
  </si>
  <si>
    <t>Andreas</t>
  </si>
  <si>
    <t>Sønsterud</t>
  </si>
  <si>
    <t>Fredrik</t>
  </si>
  <si>
    <t>Philip Johan</t>
  </si>
  <si>
    <t>Langset</t>
  </si>
  <si>
    <t>Jesper</t>
  </si>
  <si>
    <t>Solsem</t>
  </si>
  <si>
    <t>Ådal IL</t>
  </si>
  <si>
    <t>Sofia</t>
  </si>
  <si>
    <t>Hunstad</t>
  </si>
  <si>
    <t>Eggedal IL</t>
  </si>
  <si>
    <t>Nora</t>
  </si>
  <si>
    <t>Simen</t>
  </si>
  <si>
    <t>Olai</t>
  </si>
  <si>
    <t>Jacob</t>
  </si>
  <si>
    <t>Theodor</t>
  </si>
  <si>
    <t>Eiker SK</t>
  </si>
  <si>
    <t>Magnhild</t>
  </si>
  <si>
    <t>Stokke</t>
  </si>
  <si>
    <t>Bøygard</t>
  </si>
  <si>
    <t>Kjerstadmo</t>
  </si>
  <si>
    <t>Emil</t>
  </si>
  <si>
    <t>Krangnes</t>
  </si>
  <si>
    <t>Ringkollen SK</t>
  </si>
  <si>
    <t>Benjamin</t>
  </si>
  <si>
    <t>Ida</t>
  </si>
  <si>
    <t xml:space="preserve">Mathilde </t>
  </si>
  <si>
    <t>Vik</t>
  </si>
  <si>
    <t>Hermine</t>
  </si>
  <si>
    <t>Holeværingen IL</t>
  </si>
  <si>
    <t>Leah Petrosiute</t>
  </si>
  <si>
    <t>Haugsbygd IF</t>
  </si>
  <si>
    <t>Amilie</t>
  </si>
  <si>
    <t>Mjølstad-Skinnes</t>
  </si>
  <si>
    <t>Olivia</t>
  </si>
  <si>
    <t>Kristoffersen</t>
  </si>
  <si>
    <t>Max</t>
  </si>
  <si>
    <t>Haverstad</t>
  </si>
  <si>
    <t>IL  Skrim</t>
  </si>
  <si>
    <t>Asmyhr- Øpstad</t>
  </si>
  <si>
    <t>Birkebeineren IF</t>
  </si>
  <si>
    <t>Knut-Eirik</t>
  </si>
  <si>
    <t>Asmyhr-Andersen</t>
  </si>
  <si>
    <t>Birkebeieneren IF</t>
  </si>
  <si>
    <t>Munthe-Kaas Tveiten</t>
  </si>
  <si>
    <t>Moen-Nordseth</t>
  </si>
  <si>
    <t>Nordal</t>
  </si>
  <si>
    <t>Røsjø</t>
  </si>
  <si>
    <t>Sunniva</t>
  </si>
  <si>
    <t>Lilleland-Olsen</t>
  </si>
  <si>
    <t>Martine</t>
  </si>
  <si>
    <t>Thorud</t>
  </si>
  <si>
    <t>Christina</t>
  </si>
  <si>
    <t>Frøhaug</t>
  </si>
  <si>
    <t>Hanna</t>
  </si>
  <si>
    <t>Jensen</t>
  </si>
  <si>
    <t>Jakob</t>
  </si>
  <si>
    <t>Vilde Bendiksen</t>
  </si>
  <si>
    <t>Askim</t>
  </si>
  <si>
    <t>Henrik Slapgård</t>
  </si>
  <si>
    <t>Nordeng</t>
  </si>
  <si>
    <t>Herman Granaas</t>
  </si>
  <si>
    <t>Bjerke</t>
  </si>
  <si>
    <t>Toftøy-Lohne</t>
  </si>
  <si>
    <t>Fredrik Bjørnebye</t>
  </si>
  <si>
    <t>Christine Brustad</t>
  </si>
  <si>
    <t>Holt</t>
  </si>
  <si>
    <t>Anneli Heien</t>
  </si>
  <si>
    <t>Sælebakke</t>
  </si>
  <si>
    <t>Therese Dæhli</t>
  </si>
  <si>
    <t>Hansen</t>
  </si>
  <si>
    <t>Elise Telnes</t>
  </si>
  <si>
    <t>Åshammer</t>
  </si>
  <si>
    <t>Madelen Skjørvold</t>
  </si>
  <si>
    <t>Alexandersen</t>
  </si>
  <si>
    <t>Henriette Iversen</t>
  </si>
  <si>
    <t>Bergh</t>
  </si>
  <si>
    <t>Sigrid Kihle</t>
  </si>
  <si>
    <t>Nymoen</t>
  </si>
  <si>
    <t>Eirik Ness</t>
  </si>
  <si>
    <t>Andreassen</t>
  </si>
  <si>
    <t>Marcus Mathiesen</t>
  </si>
  <si>
    <t>Hatleberg</t>
  </si>
  <si>
    <t>Gjendine Helmen</t>
  </si>
  <si>
    <t>Trontveit</t>
  </si>
  <si>
    <t>Karoline Røkeberg</t>
  </si>
  <si>
    <t>Stranden</t>
  </si>
  <si>
    <t>Silje Normann</t>
  </si>
  <si>
    <t>Nybråten</t>
  </si>
  <si>
    <t>Elisabeth Grane</t>
  </si>
  <si>
    <t>Imsgard</t>
  </si>
  <si>
    <t>Linus Gregersen</t>
  </si>
  <si>
    <t>Bolstad</t>
  </si>
  <si>
    <t>Syver Rivedal</t>
  </si>
  <si>
    <t>Hjelmen</t>
  </si>
  <si>
    <t>Håvi-Faanes</t>
  </si>
  <si>
    <t>Vilde Marken</t>
  </si>
  <si>
    <t>Bjørnsrud</t>
  </si>
  <si>
    <t>Eivor Rimstad</t>
  </si>
  <si>
    <t>Intelhus</t>
  </si>
  <si>
    <t>Eirik Marken</t>
  </si>
  <si>
    <t>Tronrud</t>
  </si>
  <si>
    <t>Synne Wollebæk</t>
  </si>
  <si>
    <t>Veslestølen</t>
  </si>
  <si>
    <t>Ulrik Helmen</t>
  </si>
  <si>
    <t>Louise Marken</t>
  </si>
  <si>
    <t>Sondre Larsen</t>
  </si>
  <si>
    <t>Røed</t>
  </si>
  <si>
    <t>Jakob Kjelsrud</t>
  </si>
  <si>
    <t>Haug</t>
  </si>
  <si>
    <t>David Krantz</t>
  </si>
  <si>
    <t>Dahl</t>
  </si>
  <si>
    <t>Christian Brustad</t>
  </si>
  <si>
    <t>Jenny</t>
  </si>
  <si>
    <t>Drammens Ballklubb</t>
  </si>
  <si>
    <t>Live Hjelmeset</t>
  </si>
  <si>
    <t>Øvre Sigdal IL</t>
  </si>
  <si>
    <t>Adele Marie M.</t>
  </si>
  <si>
    <t>Karlsen</t>
  </si>
  <si>
    <t>Thea</t>
  </si>
  <si>
    <t>Busland</t>
  </si>
  <si>
    <t>Ethnie Z.J.</t>
  </si>
  <si>
    <t>Cosby</t>
  </si>
  <si>
    <t>1</t>
  </si>
  <si>
    <t>2</t>
  </si>
  <si>
    <t>3</t>
  </si>
  <si>
    <t>4</t>
  </si>
  <si>
    <t>5</t>
  </si>
  <si>
    <t>6</t>
  </si>
  <si>
    <t>Vilmer Olai</t>
  </si>
  <si>
    <t>Realfsen</t>
  </si>
  <si>
    <t>Sverre August</t>
  </si>
  <si>
    <t>Jægtvik</t>
  </si>
  <si>
    <t>Maxander</t>
  </si>
  <si>
    <t>Liavaag</t>
  </si>
  <si>
    <t>Linus Granlund</t>
  </si>
  <si>
    <t>Wermskog</t>
  </si>
  <si>
    <t>Vetle Haugen</t>
  </si>
  <si>
    <t>Lie</t>
  </si>
  <si>
    <t>Gol IL</t>
  </si>
  <si>
    <t>Sondre</t>
  </si>
  <si>
    <t>Gregertsen</t>
  </si>
  <si>
    <t>Felix</t>
  </si>
  <si>
    <t>Benedikt Rogne</t>
  </si>
  <si>
    <t>Tønnessen</t>
  </si>
  <si>
    <t>Magnus Medhaug</t>
  </si>
  <si>
    <t>Simonsen</t>
  </si>
  <si>
    <t>Maja Randa</t>
  </si>
  <si>
    <t>Gjerden</t>
  </si>
  <si>
    <t>Henrik Bakken</t>
  </si>
  <si>
    <t>Nerigård</t>
  </si>
  <si>
    <t>Daniel Fic</t>
  </si>
  <si>
    <t>Bråten</t>
  </si>
  <si>
    <t>Vienna</t>
  </si>
  <si>
    <t>Skinnes</t>
  </si>
  <si>
    <t>Ingeborg</t>
  </si>
  <si>
    <t>Hoen-Lund</t>
  </si>
  <si>
    <t>Kaja Hagtvedt</t>
  </si>
  <si>
    <t>Eng</t>
  </si>
  <si>
    <t>Amalie Løvlid</t>
  </si>
  <si>
    <t>Hollerud</t>
  </si>
  <si>
    <t xml:space="preserve">Helga Hjelmeset </t>
  </si>
  <si>
    <t>Amund Antczak</t>
  </si>
  <si>
    <t>Bjerregaard</t>
  </si>
  <si>
    <t>William Francis A.S.</t>
  </si>
  <si>
    <t>Edvard Holten</t>
  </si>
  <si>
    <t>Adolfsen</t>
  </si>
  <si>
    <t>Hannah Martine</t>
  </si>
  <si>
    <t>Adine Amalie</t>
  </si>
  <si>
    <t>Madicken A.</t>
  </si>
  <si>
    <t>Kahrs</t>
  </si>
  <si>
    <t>Simen Fotland</t>
  </si>
  <si>
    <t>Berntzen</t>
  </si>
  <si>
    <t>Adrian Michael</t>
  </si>
  <si>
    <t xml:space="preserve">Simen </t>
  </si>
  <si>
    <t>Hobbelstad</t>
  </si>
  <si>
    <t>Eirik Larsen</t>
  </si>
  <si>
    <t>Marianne Haug</t>
  </si>
  <si>
    <t>Teigen</t>
  </si>
  <si>
    <t xml:space="preserve">Viktoria </t>
  </si>
  <si>
    <t>Johannessen</t>
  </si>
  <si>
    <t>Thomasrud</t>
  </si>
  <si>
    <t>Marthe Thorsby</t>
  </si>
  <si>
    <t>Sæterli</t>
  </si>
  <si>
    <t>Jørgen</t>
  </si>
  <si>
    <t>Aleksander</t>
  </si>
  <si>
    <t>Bjeglerud</t>
  </si>
  <si>
    <t>Kristiane Antczak</t>
  </si>
  <si>
    <t>Emilie R.</t>
  </si>
  <si>
    <t>Rørhuus-Øie</t>
  </si>
  <si>
    <t xml:space="preserve">Emilie </t>
  </si>
  <si>
    <t>Sagberg</t>
  </si>
  <si>
    <t>Herman</t>
  </si>
  <si>
    <t>Tiril Næss</t>
  </si>
  <si>
    <t>Iversen</t>
  </si>
  <si>
    <t>Andreas Røkeberg</t>
  </si>
  <si>
    <t>Tov</t>
  </si>
  <si>
    <t>Faksvåg</t>
  </si>
  <si>
    <t>Fragått</t>
  </si>
  <si>
    <t>Tekla O. Holm</t>
  </si>
  <si>
    <t>Trondsen</t>
  </si>
  <si>
    <t>Elise Bjønnes</t>
  </si>
  <si>
    <t>Olsen</t>
  </si>
  <si>
    <t>Philip Strøm</t>
  </si>
  <si>
    <t>Bergan</t>
  </si>
  <si>
    <t>Axel Berger</t>
  </si>
  <si>
    <t>Lervik</t>
  </si>
  <si>
    <t>Jørgen Steinbru</t>
  </si>
  <si>
    <t>Lillemoen</t>
  </si>
  <si>
    <t>Sjåstad/V.Lier IL</t>
  </si>
  <si>
    <t>Mari Rimstad</t>
  </si>
  <si>
    <t>Vidvei</t>
  </si>
  <si>
    <t>Sindre Elias</t>
  </si>
  <si>
    <t>Lysheden-Vogt</t>
  </si>
  <si>
    <t>Johansen</t>
  </si>
  <si>
    <t>Even</t>
  </si>
  <si>
    <t>Christoffersen</t>
  </si>
  <si>
    <t>Peder Malmberg</t>
  </si>
  <si>
    <t>Ravnsborg</t>
  </si>
  <si>
    <t>Victoria Lassen</t>
  </si>
  <si>
    <t>Strømsod</t>
  </si>
  <si>
    <t>Sander</t>
  </si>
  <si>
    <t>Akselsen</t>
  </si>
  <si>
    <t>Petter</t>
  </si>
  <si>
    <t>Laukli</t>
  </si>
  <si>
    <t>Frøy Bøe</t>
  </si>
  <si>
    <t>Løkke</t>
  </si>
  <si>
    <t>Ida Østbye</t>
  </si>
  <si>
    <t>Støvern</t>
  </si>
  <si>
    <t>Nedre Sigdal IF</t>
  </si>
  <si>
    <t>Erle Meinke</t>
  </si>
  <si>
    <t>Kylland</t>
  </si>
  <si>
    <t>Helene</t>
  </si>
  <si>
    <t>Tegdal</t>
  </si>
  <si>
    <t>Elina Lie</t>
  </si>
  <si>
    <t>Rolfsen</t>
  </si>
  <si>
    <t>Hans Øyvind</t>
  </si>
  <si>
    <t>Sundve</t>
  </si>
  <si>
    <t>Kristoffer Ødemark</t>
  </si>
  <si>
    <t>Aaby</t>
  </si>
  <si>
    <t>Filip Hochnowski</t>
  </si>
  <si>
    <t>Kollerud</t>
  </si>
  <si>
    <t>Svein Nikolai</t>
  </si>
  <si>
    <t>Helling</t>
  </si>
  <si>
    <t>Petter Jan</t>
  </si>
  <si>
    <t>Spiten</t>
  </si>
  <si>
    <t>Tobias Bjønnes</t>
  </si>
  <si>
    <t>Iselin</t>
  </si>
  <si>
    <t>Werket-Haug</t>
  </si>
  <si>
    <t>Lotte Kornbråten</t>
  </si>
  <si>
    <t>Langengen</t>
  </si>
  <si>
    <t>Frida Bjerke</t>
  </si>
  <si>
    <t>Aabel</t>
  </si>
  <si>
    <t>Eivind</t>
  </si>
  <si>
    <t>Lauvlid</t>
  </si>
  <si>
    <t>Even Sveaas</t>
  </si>
  <si>
    <t>Tuva Meinke</t>
  </si>
  <si>
    <t xml:space="preserve">Ingrid Katteland </t>
  </si>
  <si>
    <t>Kihle</t>
  </si>
  <si>
    <t>Elise Knudsen</t>
  </si>
  <si>
    <t>Lund</t>
  </si>
  <si>
    <t>Vikersund IF</t>
  </si>
  <si>
    <t>Mathea</t>
  </si>
  <si>
    <t>Elias Nagypal</t>
  </si>
  <si>
    <t>Svendsen</t>
  </si>
  <si>
    <t>Amundsen</t>
  </si>
  <si>
    <t>Hans</t>
  </si>
  <si>
    <t>Sylling</t>
  </si>
  <si>
    <t>Therese Lien</t>
  </si>
  <si>
    <t>Skaug</t>
  </si>
  <si>
    <t>Hannah Nordnes</t>
  </si>
  <si>
    <t>Tveito</t>
  </si>
  <si>
    <t>Hermine Røine</t>
  </si>
  <si>
    <t>Nybakken</t>
  </si>
  <si>
    <t>Grønnevik</t>
  </si>
  <si>
    <t>Emil Nikolai Preus</t>
  </si>
  <si>
    <t>Næss</t>
  </si>
  <si>
    <t>Lars Chr. Granaas</t>
  </si>
  <si>
    <t>Strykes</t>
  </si>
  <si>
    <t>Etter strykning</t>
  </si>
  <si>
    <t>Snorre</t>
  </si>
  <si>
    <t>Raaen-Karlsson</t>
  </si>
  <si>
    <t>Ragnhild Gislerud</t>
  </si>
  <si>
    <t>Frøvold</t>
  </si>
  <si>
    <t>Didrik Kornbråten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</si>
</sst>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2" borderId="4" applyNumberFormat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0" fontId="9" fillId="0" borderId="1" xfId="0" applyFont="1" applyBorder="1"/>
    <xf numFmtId="0" fontId="0" fillId="0" borderId="1" xfId="0" applyBorder="1"/>
    <xf numFmtId="0" fontId="0" fillId="0" borderId="1" xfId="0" applyBorder="1" applyProtection="1">
      <protection locked="0"/>
    </xf>
    <xf numFmtId="0" fontId="5" fillId="0" borderId="1" xfId="1" applyFont="1" applyFill="1" applyBorder="1"/>
    <xf numFmtId="0" fontId="8" fillId="0" borderId="1" xfId="1" applyFont="1" applyFill="1" applyBorder="1"/>
    <xf numFmtId="0" fontId="1" fillId="0" borderId="1" xfId="0" applyFont="1" applyBorder="1"/>
    <xf numFmtId="0" fontId="0" fillId="0" borderId="1" xfId="1" applyFont="1" applyFill="1" applyBorder="1"/>
    <xf numFmtId="0" fontId="6" fillId="0" borderId="0" xfId="0" applyFont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1" xfId="1" applyFont="1" applyFill="1" applyBorder="1" applyAlignment="1">
      <alignment horizontal="center"/>
    </xf>
    <xf numFmtId="0" fontId="5" fillId="0" borderId="3" xfId="1" applyFont="1" applyFill="1" applyBorder="1"/>
    <xf numFmtId="0" fontId="6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vertical="top" wrapText="1" readingOrder="1"/>
      <protection locked="0"/>
    </xf>
    <xf numFmtId="164" fontId="12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0" fillId="0" borderId="1" xfId="1" applyFont="1" applyFill="1" applyBorder="1" applyAlignment="1">
      <alignment horizontal="right"/>
    </xf>
    <xf numFmtId="0" fontId="0" fillId="3" borderId="0" xfId="0" applyFill="1"/>
    <xf numFmtId="0" fontId="1" fillId="0" borderId="7" xfId="0" applyFont="1" applyBorder="1" applyAlignment="1" applyProtection="1">
      <alignment vertical="top" wrapText="1" readingOrder="1"/>
      <protection locked="0"/>
    </xf>
    <xf numFmtId="0" fontId="0" fillId="0" borderId="7" xfId="1" applyFont="1" applyFill="1" applyBorder="1" applyAlignment="1">
      <alignment horizontal="right"/>
    </xf>
    <xf numFmtId="0" fontId="5" fillId="0" borderId="7" xfId="1" applyFont="1" applyFill="1" applyBorder="1" applyAlignment="1">
      <alignment horizontal="center"/>
    </xf>
    <xf numFmtId="0" fontId="5" fillId="0" borderId="7" xfId="1" applyFont="1" applyFill="1" applyBorder="1"/>
    <xf numFmtId="0" fontId="11" fillId="0" borderId="1" xfId="0" applyFont="1" applyBorder="1" applyAlignment="1">
      <alignment horizontal="center"/>
    </xf>
    <xf numFmtId="0" fontId="8" fillId="0" borderId="3" xfId="1" applyFont="1" applyFill="1" applyBorder="1" applyAlignment="1">
      <alignment horizontal="right"/>
    </xf>
    <xf numFmtId="0" fontId="8" fillId="0" borderId="1" xfId="1" applyFont="1" applyFill="1" applyBorder="1" applyAlignment="1">
      <alignment horizontal="right"/>
    </xf>
    <xf numFmtId="0" fontId="8" fillId="0" borderId="2" xfId="1" applyFont="1" applyFill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1" fillId="0" borderId="3" xfId="0" applyFont="1" applyBorder="1" applyAlignment="1" applyProtection="1">
      <alignment vertical="top" wrapText="1" readingOrder="1"/>
      <protection locked="0"/>
    </xf>
    <xf numFmtId="0" fontId="13" fillId="0" borderId="3" xfId="0" applyFont="1" applyBorder="1" applyAlignment="1">
      <alignment horizontal="left" vertical="top" wrapText="1"/>
    </xf>
    <xf numFmtId="0" fontId="8" fillId="0" borderId="10" xfId="1" applyFont="1" applyFill="1" applyBorder="1" applyAlignment="1">
      <alignment horizontal="right"/>
    </xf>
    <xf numFmtId="0" fontId="8" fillId="0" borderId="6" xfId="1" applyFont="1" applyFill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0" fillId="0" borderId="1" xfId="1" applyFont="1" applyFill="1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1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12" fillId="0" borderId="13" xfId="0" applyNumberFormat="1" applyFont="1" applyBorder="1" applyAlignment="1">
      <alignment horizontal="center" vertical="top" wrapText="1"/>
    </xf>
    <xf numFmtId="0" fontId="13" fillId="0" borderId="7" xfId="0" applyFont="1" applyBorder="1" applyAlignment="1">
      <alignment horizontal="left" vertical="top" wrapText="1"/>
    </xf>
    <xf numFmtId="0" fontId="0" fillId="0" borderId="7" xfId="1" applyFont="1" applyFill="1" applyBorder="1"/>
    <xf numFmtId="0" fontId="8" fillId="0" borderId="7" xfId="1" applyFont="1" applyFill="1" applyBorder="1" applyAlignment="1">
      <alignment horizontal="right"/>
    </xf>
    <xf numFmtId="0" fontId="8" fillId="0" borderId="11" xfId="1" applyFont="1" applyFill="1" applyBorder="1" applyAlignment="1">
      <alignment horizontal="right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8" fillId="0" borderId="7" xfId="1" applyFont="1" applyFill="1" applyBorder="1"/>
    <xf numFmtId="164" fontId="12" fillId="0" borderId="15" xfId="0" applyNumberFormat="1" applyFont="1" applyBorder="1" applyAlignment="1">
      <alignment horizontal="center" vertical="top" wrapText="1"/>
    </xf>
    <xf numFmtId="0" fontId="1" fillId="0" borderId="7" xfId="1" applyFont="1" applyFill="1" applyBorder="1" applyAlignment="1" applyProtection="1">
      <alignment vertical="top" wrapText="1" readingOrder="1"/>
      <protection locked="0"/>
    </xf>
    <xf numFmtId="0" fontId="1" fillId="4" borderId="1" xfId="1" applyFont="1" applyFill="1" applyBorder="1" applyAlignment="1" applyProtection="1">
      <alignment vertical="top" wrapText="1" readingOrder="1"/>
      <protection locked="0"/>
    </xf>
    <xf numFmtId="0" fontId="13" fillId="4" borderId="1" xfId="1" applyFont="1" applyFill="1" applyBorder="1" applyAlignment="1">
      <alignment horizontal="left" vertical="top" wrapText="1"/>
    </xf>
    <xf numFmtId="0" fontId="9" fillId="0" borderId="1" xfId="1" applyFont="1" applyFill="1" applyBorder="1"/>
    <xf numFmtId="0" fontId="9" fillId="4" borderId="1" xfId="1" applyFont="1" applyFill="1" applyBorder="1"/>
    <xf numFmtId="0" fontId="8" fillId="4" borderId="1" xfId="1" applyFont="1" applyFill="1" applyBorder="1"/>
    <xf numFmtId="0" fontId="8" fillId="4" borderId="1" xfId="1" applyFont="1" applyFill="1" applyBorder="1" applyProtection="1"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5" fillId="0" borderId="1" xfId="1" applyFont="1" applyFill="1" applyBorder="1" applyAlignment="1">
      <alignment horizontal="right"/>
    </xf>
    <xf numFmtId="0" fontId="11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5" fillId="0" borderId="2" xfId="1" applyFont="1" applyFill="1" applyBorder="1" applyAlignment="1">
      <alignment horizontal="right"/>
    </xf>
    <xf numFmtId="0" fontId="15" fillId="0" borderId="11" xfId="1" applyFont="1" applyFill="1" applyBorder="1" applyAlignment="1">
      <alignment horizontal="right"/>
    </xf>
    <xf numFmtId="0" fontId="15" fillId="0" borderId="3" xfId="1" applyFont="1" applyFill="1" applyBorder="1" applyAlignment="1">
      <alignment horizontal="right"/>
    </xf>
    <xf numFmtId="0" fontId="15" fillId="0" borderId="7" xfId="1" applyFont="1" applyFill="1" applyBorder="1" applyAlignment="1">
      <alignment horizontal="right"/>
    </xf>
    <xf numFmtId="0" fontId="15" fillId="0" borderId="1" xfId="1" applyNumberFormat="1" applyFont="1" applyFill="1" applyBorder="1" applyAlignment="1">
      <alignment horizontal="right"/>
    </xf>
    <xf numFmtId="0" fontId="6" fillId="0" borderId="1" xfId="1" applyFont="1" applyFill="1" applyBorder="1"/>
    <xf numFmtId="0" fontId="3" fillId="0" borderId="2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1" xfId="1" applyFont="1" applyFill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" fillId="0" borderId="1" xfId="1" applyFont="1" applyFill="1" applyBorder="1" applyAlignment="1" applyProtection="1">
      <alignment vertical="top" wrapText="1" readingOrder="1"/>
      <protection locked="0"/>
    </xf>
    <xf numFmtId="0" fontId="13" fillId="0" borderId="1" xfId="1" applyFont="1" applyFill="1" applyBorder="1" applyAlignment="1">
      <alignment horizontal="left" vertical="top" wrapText="1"/>
    </xf>
    <xf numFmtId="0" fontId="2" fillId="0" borderId="10" xfId="0" applyFont="1" applyBorder="1"/>
    <xf numFmtId="164" fontId="12" fillId="0" borderId="13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/>
    <xf numFmtId="0" fontId="6" fillId="0" borderId="11" xfId="1" applyFont="1" applyFill="1" applyBorder="1" applyAlignment="1"/>
    <xf numFmtId="0" fontId="0" fillId="0" borderId="0" xfId="1" applyFont="1" applyFill="1" applyBorder="1" applyAlignment="1">
      <alignment horizontal="right"/>
    </xf>
    <xf numFmtId="0" fontId="6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right"/>
    </xf>
    <xf numFmtId="164" fontId="12" fillId="0" borderId="0" xfId="0" applyNumberFormat="1" applyFont="1" applyAlignment="1">
      <alignment horizontal="center" vertical="top" wrapText="1"/>
    </xf>
    <xf numFmtId="0" fontId="9" fillId="0" borderId="0" xfId="0" applyFont="1"/>
    <xf numFmtId="0" fontId="0" fillId="3" borderId="0" xfId="1" applyFont="1" applyFill="1" applyBorder="1"/>
    <xf numFmtId="0" fontId="0" fillId="0" borderId="0" xfId="0" applyProtection="1">
      <protection locked="0"/>
    </xf>
    <xf numFmtId="0" fontId="6" fillId="0" borderId="2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right"/>
    </xf>
    <xf numFmtId="0" fontId="5" fillId="0" borderId="0" xfId="1" applyFont="1" applyFill="1" applyBorder="1"/>
    <xf numFmtId="0" fontId="8" fillId="0" borderId="0" xfId="1" applyFont="1" applyFill="1" applyBorder="1"/>
    <xf numFmtId="0" fontId="8" fillId="3" borderId="0" xfId="1" applyFont="1" applyFill="1" applyBorder="1"/>
    <xf numFmtId="0" fontId="5" fillId="3" borderId="0" xfId="1" applyFont="1" applyFill="1" applyBorder="1" applyAlignment="1">
      <alignment horizontal="center"/>
    </xf>
    <xf numFmtId="0" fontId="5" fillId="3" borderId="0" xfId="1" applyFont="1" applyFill="1" applyBorder="1"/>
    <xf numFmtId="0" fontId="5" fillId="0" borderId="13" xfId="1" applyFont="1" applyFill="1" applyBorder="1"/>
    <xf numFmtId="0" fontId="6" fillId="0" borderId="2" xfId="1" applyFont="1" applyFill="1" applyBorder="1"/>
    <xf numFmtId="0" fontId="0" fillId="0" borderId="13" xfId="1" applyFont="1" applyFill="1" applyBorder="1"/>
    <xf numFmtId="0" fontId="9" fillId="4" borderId="7" xfId="1" applyFont="1" applyFill="1" applyBorder="1"/>
    <xf numFmtId="0" fontId="8" fillId="4" borderId="7" xfId="1" applyFont="1" applyFill="1" applyBorder="1"/>
    <xf numFmtId="0" fontId="8" fillId="4" borderId="7" xfId="1" applyFont="1" applyFill="1" applyBorder="1" applyProtection="1">
      <protection locked="0"/>
    </xf>
    <xf numFmtId="0" fontId="6" fillId="0" borderId="11" xfId="1" applyFont="1" applyFill="1" applyBorder="1"/>
  </cellXfs>
  <cellStyles count="2">
    <cellStyle name="Normal" xfId="0" builtinId="0"/>
    <cellStyle name="Utdata" xfId="1" builtinId="21"/>
  </cellStyles>
  <dxfs count="26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##0;###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34EBE03-C489-400B-9C6F-972718478047}" name="Tabell14" displayName="Tabell14" ref="A1:O13" totalsRowShown="0" dataDxfId="261" headerRowBorderDxfId="262" tableBorderDxfId="260" dataCellStyle="Utdata">
  <sortState xmlns:xlrd2="http://schemas.microsoft.com/office/spreadsheetml/2017/richdata2" ref="A2:O13">
    <sortCondition descending="1" ref="O2:O13"/>
  </sortState>
  <tableColumns count="15">
    <tableColumn id="1" xr3:uid="{ECFF982E-2AB6-4C54-A596-521FD9C7C1BE}" name="Plass" dataDxfId="259"/>
    <tableColumn id="2" xr3:uid="{899E61B4-4E93-418D-8932-9571E9A34B90}" name="Fornavn" dataDxfId="258"/>
    <tableColumn id="3" xr3:uid="{45E6CEB4-CE27-4621-AEE2-915E6487CF4C}" name="Etternavn" dataDxfId="257"/>
    <tableColumn id="4" xr3:uid="{1A42BB1A-FDA1-40F7-813A-63F442242053}" name="Klubb" dataDxfId="256"/>
    <tableColumn id="5" xr3:uid="{ABAB610C-851E-4B91-8617-637EDAEFA181}" name="Klasse" dataDxfId="255" dataCellStyle="Utdata"/>
    <tableColumn id="6" xr3:uid="{AE7208CB-D20F-4ED6-968D-0E710A8E93E7}" name="Total" dataDxfId="254" dataCellStyle="Utdata"/>
    <tableColumn id="7" xr3:uid="{CD18F06C-5F59-4820-B29D-6306CD993D85}" name="1" dataDxfId="253" dataCellStyle="Utdata"/>
    <tableColumn id="8" xr3:uid="{059E300D-AA5F-4D87-A2C8-4CF7131B786C}" name="2" dataDxfId="252" dataCellStyle="Utdata"/>
    <tableColumn id="9" xr3:uid="{8FFDDBB3-B143-4EEA-AC7A-8A59D4F3FAFA}" name="3" dataDxfId="251" dataCellStyle="Utdata"/>
    <tableColumn id="10" xr3:uid="{FE8B6CE1-8059-4F77-9E4C-976C3B11D8BA}" name="4" dataDxfId="250" dataCellStyle="Utdata"/>
    <tableColumn id="11" xr3:uid="{BDBCD0D7-A1C3-4088-A9EF-255EC0623777}" name="5" dataDxfId="249" dataCellStyle="Utdata"/>
    <tableColumn id="12" xr3:uid="{691D9275-1413-4EAA-BEC7-4CD44AA8813B}" name="6" dataDxfId="248" dataCellStyle="Utdata"/>
    <tableColumn id="13" xr3:uid="{2F0978C3-D2D9-4B12-A125-2FBEA1B7240A}" name="sum" dataDxfId="247"/>
    <tableColumn id="14" xr3:uid="{F2F02332-3837-44B9-B6F7-CA6379A80961}" name="Strykes" dataDxfId="246" dataCellStyle="Utdata"/>
    <tableColumn id="15" xr3:uid="{2B274D7B-815B-4BD3-85EC-0D26844B00BF}" name="Etter strykning" dataDxfId="245" dataCellStyle="Utdata">
      <calculatedColumnFormula>Tabell14[[#This Row],[sum]]-Tabell14[[#This Row],[Strykes]]</calculatedColumnFormula>
    </tableColumn>
  </tableColumns>
  <tableStyleInfo name="TableStyleMedium9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4CF8029-A82C-41E5-AA13-BC78233F9637}" name="Tabell5" displayName="Tabell5" ref="A1:O14" totalsRowShown="0" headerRowDxfId="93" dataDxfId="92" tableBorderDxfId="91" dataCellStyle="Utdata">
  <autoFilter ref="A1:O14" xr:uid="{24CF8029-A82C-41E5-AA13-BC78233F963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2:M14">
    <sortCondition descending="1" ref="M1:M14"/>
  </sortState>
  <tableColumns count="15">
    <tableColumn id="1" xr3:uid="{57C9F2DB-E668-4D4D-AF07-26E6F7AF4CA2}" name="Plass" dataDxfId="90"/>
    <tableColumn id="2" xr3:uid="{7B1C0B2A-06F7-4E24-A08A-ED58AA72731B}" name="Fornavn" dataDxfId="89"/>
    <tableColumn id="3" xr3:uid="{BB11D59D-16DE-4D72-8ACF-EF6431AD22F6}" name="Etternavn" dataDxfId="88"/>
    <tableColumn id="4" xr3:uid="{E8B63EC1-1058-4D10-9D4F-1E91D3D7DE55}" name="Klubb" dataDxfId="87"/>
    <tableColumn id="5" xr3:uid="{02D1BDE9-E53D-4651-BF0A-D136E0A7C1AD}" name="Klasse" dataDxfId="86" dataCellStyle="Utdata"/>
    <tableColumn id="6" xr3:uid="{6157FEC5-A929-478C-9D6F-2056E96695DD}" name="Totalt" dataDxfId="85" dataCellStyle="Utdata"/>
    <tableColumn id="7" xr3:uid="{FD70C5CD-6F8A-4B6E-85FE-66ECB37A1AEA}" name="1" dataDxfId="84" dataCellStyle="Utdata"/>
    <tableColumn id="8" xr3:uid="{B2303C3E-3D2C-424B-9F1F-BB3B66EF4C27}" name="2" dataDxfId="83" dataCellStyle="Utdata"/>
    <tableColumn id="9" xr3:uid="{0A633F76-ED02-434E-8F57-ED8E7C4BBD71}" name="3" dataDxfId="82" dataCellStyle="Utdata"/>
    <tableColumn id="10" xr3:uid="{70171747-5C71-42C9-9E72-336D203C47EE}" name="4" dataDxfId="81" dataCellStyle="Utdata"/>
    <tableColumn id="11" xr3:uid="{7E8C0D52-542A-4A18-9CF9-EA079DBD8E52}" name="5" dataDxfId="80" dataCellStyle="Utdata"/>
    <tableColumn id="12" xr3:uid="{1173644D-D3EC-4A42-B50F-B2B40879973E}" name="6" dataDxfId="79" dataCellStyle="Utdata"/>
    <tableColumn id="13" xr3:uid="{E3E0C343-BBE5-457D-8789-C1E2F2DEAD85}" name="Sum" dataDxfId="78"/>
    <tableColumn id="14" xr3:uid="{5B1034D6-4ACB-46E7-9C0F-61BBC918F139}" name="Strykes" dataDxfId="77" dataCellStyle="Utdata"/>
    <tableColumn id="15" xr3:uid="{46583EA1-486A-48A8-BAE8-1A65B4C5441F}" name="Etter strykning" dataDxfId="76" dataCellStyle="Utdata">
      <calculatedColumnFormula>Tabell5[[#This Row],[Sum]]-Tabell5[[#This Row],[Strykes]]</calculatedColumnFormula>
    </tableColumn>
  </tableColumns>
  <tableStyleInfo name="TableStyleMedium9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772ABC7-F154-43CE-9441-7D44ABDF3112}" name="Tabell4" displayName="Tabell4" ref="A1:O12" totalsRowShown="0" headerRowDxfId="75" dataDxfId="73" headerRowBorderDxfId="74" tableBorderDxfId="72" totalsRowBorderDxfId="71" dataCellStyle="Utdata">
  <autoFilter ref="A1:O12" xr:uid="{8772ABC7-F154-43CE-9441-7D44ABDF311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2:O12">
    <sortCondition descending="1" ref="O2:O12"/>
  </sortState>
  <tableColumns count="15">
    <tableColumn id="1" xr3:uid="{AFC35272-F745-4B44-8763-F1D555034A3F}" name="Plass" dataDxfId="70"/>
    <tableColumn id="2" xr3:uid="{D7FF87BB-AE9E-4E24-86F3-8022414D342F}" name="Fornavn" dataDxfId="69"/>
    <tableColumn id="3" xr3:uid="{F560A1AE-51B2-48F8-8D2E-21817EFA3324}" name="Etternavn" dataDxfId="68"/>
    <tableColumn id="4" xr3:uid="{F4070A6C-15CE-472A-B1D9-6DED0C563B1D}" name="Klubb" dataDxfId="67"/>
    <tableColumn id="5" xr3:uid="{01E1EA61-2965-493C-AE39-C98D5EBC2615}" name="Klasse" dataDxfId="66" dataCellStyle="Utdata"/>
    <tableColumn id="6" xr3:uid="{38DA77EC-EF68-4542-A65F-771F1EEFF70D}" name="Totalt" dataDxfId="65" dataCellStyle="Utdata"/>
    <tableColumn id="7" xr3:uid="{786CA3DF-31DA-4FB1-BCC3-7859C5B35B24}" name="1" dataDxfId="64" dataCellStyle="Utdata"/>
    <tableColumn id="8" xr3:uid="{80301D9C-B57B-42F5-A6E4-6A82BD2821E1}" name="2" dataDxfId="63" dataCellStyle="Utdata"/>
    <tableColumn id="9" xr3:uid="{6E017551-B441-4440-8BDF-12CF4D228E9A}" name="3" dataDxfId="62" dataCellStyle="Utdata"/>
    <tableColumn id="10" xr3:uid="{4C7089D1-B781-4568-9D7F-4C04586064C2}" name="4" dataDxfId="61" dataCellStyle="Utdata"/>
    <tableColumn id="11" xr3:uid="{C1DBC48A-10FB-42A7-92C5-8F58B9FDE46F}" name="5" dataDxfId="60" dataCellStyle="Utdata"/>
    <tableColumn id="12" xr3:uid="{06E7464E-1A2D-4D66-9925-CC8C67B5BE3A}" name="6" dataDxfId="59" dataCellStyle="Utdata"/>
    <tableColumn id="13" xr3:uid="{FF0668D1-033A-4DB9-A4E5-A58CAA5AA970}" name="Sum" dataDxfId="58"/>
    <tableColumn id="14" xr3:uid="{A58C3D33-BB80-49AB-9093-2BE84297F65F}" name="Strykes" dataDxfId="57" dataCellStyle="Utdata"/>
    <tableColumn id="15" xr3:uid="{3D78EA7F-922B-467B-8E9C-E572235B9226}" name="Etter strykning" dataDxfId="56" dataCellStyle="Utdata">
      <calculatedColumnFormula>Tabell4[[#This Row],[Sum]]-Tabell4[[#This Row],[Strykes]]</calculatedColumnFormula>
    </tableColumn>
  </tableColumns>
  <tableStyleInfo name="TableStyleMedium9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051278B-BDBD-4769-BE54-11433ED24AB4}" name="Tabell3" displayName="Tabell3" ref="A1:O11" totalsRowShown="0" headerRowDxfId="55" dataDxfId="53" headerRowBorderDxfId="54" tableBorderDxfId="52" totalsRowBorderDxfId="51" dataCellStyle="Utdata">
  <autoFilter ref="A1:O11" xr:uid="{9051278B-BDBD-4769-BE54-11433ED24AB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2:O11">
    <sortCondition descending="1" ref="O2:O11"/>
  </sortState>
  <tableColumns count="15">
    <tableColumn id="1" xr3:uid="{75D63DF4-D98E-40AB-B75C-8C0469CED003}" name="Plass" dataDxfId="50"/>
    <tableColumn id="2" xr3:uid="{C10EFCD3-9741-4D95-AC5C-B87620EF4A81}" name="Fornavn" dataDxfId="49"/>
    <tableColumn id="3" xr3:uid="{24F47EE8-4D17-44B7-851C-107ECDF8913C}" name="Etternavn" dataDxfId="48"/>
    <tableColumn id="4" xr3:uid="{8FDA1B38-FBBB-4AF9-9899-80404FEBAB20}" name="Klubb" dataDxfId="47"/>
    <tableColumn id="5" xr3:uid="{165BD850-3F12-40DF-881E-B4ACAE3AC2CB}" name="Klasse" dataDxfId="46" dataCellStyle="Utdata"/>
    <tableColumn id="6" xr3:uid="{683229C2-0A28-481C-BC0E-6DAC53FB549D}" name="Totalt" dataDxfId="45" dataCellStyle="Utdata"/>
    <tableColumn id="7" xr3:uid="{142C15CA-F3BC-4B3D-821B-064F4C09518A}" name="1" dataDxfId="44" dataCellStyle="Utdata"/>
    <tableColumn id="8" xr3:uid="{2B6A099C-49A5-4282-A564-699B720C2C54}" name="2" dataDxfId="43" dataCellStyle="Utdata"/>
    <tableColumn id="9" xr3:uid="{86D1572D-B063-4012-A17E-35142DEC8D6B}" name="3" dataDxfId="42" dataCellStyle="Utdata"/>
    <tableColumn id="10" xr3:uid="{886B2B68-285F-4DAD-9B56-8F8EBF9E474C}" name="4" dataDxfId="41" dataCellStyle="Utdata"/>
    <tableColumn id="11" xr3:uid="{60B82DEC-573D-4AB2-9B6E-A022E0B732D0}" name="5" dataDxfId="40" dataCellStyle="Utdata"/>
    <tableColumn id="12" xr3:uid="{3E065131-9A45-44EB-ADBE-233FAA47CB2F}" name="6" dataDxfId="39" dataCellStyle="Utdata"/>
    <tableColumn id="13" xr3:uid="{826AEBDD-AC68-4987-89C9-6C572136241F}" name="Sum" dataDxfId="38"/>
    <tableColumn id="14" xr3:uid="{8790FB32-72B0-482F-AE22-D03897887B5A}" name="Strykes" dataDxfId="37" dataCellStyle="Utdata"/>
    <tableColumn id="15" xr3:uid="{EB75B03B-1C8C-48BB-8B15-45E999F2305E}" name="Etter strykning" dataDxfId="36" dataCellStyle="Utdata">
      <calculatedColumnFormula>Tabell3[[#This Row],[Sum]]-Tabell3[[#This Row],[Strykes]]</calculatedColumnFormula>
    </tableColumn>
  </tableColumns>
  <tableStyleInfo name="TableStyleMedium9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3A6551-210E-4AF0-B72D-94F646FA7A78}" name="Tabell2" displayName="Tabell2" ref="A1:N20" totalsRowShown="0" headerRowDxfId="35" dataDxfId="34" tableBorderDxfId="33" dataCellStyle="Utdata">
  <autoFilter ref="A1:N20" xr:uid="{1E3A6551-210E-4AF0-B72D-94F646FA7A7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2:N20">
    <sortCondition descending="1" ref="N2:N20"/>
  </sortState>
  <tableColumns count="14">
    <tableColumn id="1" xr3:uid="{B16F5CFE-28BD-4E49-BEF2-06E25A353E3A}" name="Plass" dataDxfId="32"/>
    <tableColumn id="2" xr3:uid="{1CFAB153-2AF3-4BDA-99F4-083811BE2958}" name="Fornavn" dataDxfId="31"/>
    <tableColumn id="3" xr3:uid="{55B6F3E9-C7C2-4767-BA56-1FF18B639FA3}" name="Etternavn" dataDxfId="30"/>
    <tableColumn id="4" xr3:uid="{1BB156F0-1612-4800-8C9A-C6ED4544DF85}" name="Klubb" dataDxfId="29"/>
    <tableColumn id="5" xr3:uid="{E58CF2AA-2338-4243-96E6-5E4D553D27AF}" name="Klasse" dataDxfId="28" dataCellStyle="Utdata"/>
    <tableColumn id="7" xr3:uid="{D071D862-0898-4DD1-8DC2-693A5AD460F2}" name="1" dataDxfId="27" dataCellStyle="Utdata"/>
    <tableColumn id="8" xr3:uid="{AB9AA4B3-9096-4125-A329-7F62FE3B3D1D}" name="2" dataDxfId="26" dataCellStyle="Utdata"/>
    <tableColumn id="9" xr3:uid="{F6728007-6D87-4E1A-9973-84567E0CF646}" name="3" dataDxfId="25" dataCellStyle="Utdata"/>
    <tableColumn id="10" xr3:uid="{DACB4ABC-8213-4CB2-B9B5-774AE2FB3E8C}" name="4" dataDxfId="24" dataCellStyle="Utdata"/>
    <tableColumn id="11" xr3:uid="{CE5DB9F0-C9CC-4862-B86E-7A44BD086789}" name="5" dataDxfId="23" dataCellStyle="Utdata"/>
    <tableColumn id="12" xr3:uid="{BC680DFF-04A9-47AF-A011-4F22F8173AC2}" name="6" dataDxfId="22" dataCellStyle="Utdata"/>
    <tableColumn id="13" xr3:uid="{1A2F9DAE-9F24-4BB7-B5B8-870ED7E167ED}" name="Sum" dataDxfId="21"/>
    <tableColumn id="14" xr3:uid="{EF07B874-3084-4FEC-9D34-7979060046FA}" name="Strykes" dataDxfId="20" dataCellStyle="Utdata"/>
    <tableColumn id="15" xr3:uid="{36D7D8B5-F34D-417B-A33F-B245B0E84A2B}" name="Etter strykning" dataDxfId="19" dataCellStyle="Utdata">
      <calculatedColumnFormula>Tabell2[[#This Row],[Sum]]-Tabell2[[#This Row],[Strykes]]</calculatedColumnFormula>
    </tableColumn>
  </tableColumns>
  <tableStyleInfo name="TableStyleMedium9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C44999-D59D-41D8-8327-5FA2A65BECB1}" name="Tabell1" displayName="Tabell1" ref="A1:O18" totalsRowShown="0" headerRowDxfId="18" dataDxfId="16" headerRowBorderDxfId="17" tableBorderDxfId="15" dataCellStyle="Utdata">
  <autoFilter ref="A1:O18" xr:uid="{27C44999-D59D-41D8-8327-5FA2A65BECB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2:O18">
    <sortCondition descending="1" ref="O2:O18"/>
  </sortState>
  <tableColumns count="15">
    <tableColumn id="1" xr3:uid="{FA59B00E-E863-4AB9-8E37-DA445255D426}" name="Plass" dataDxfId="14"/>
    <tableColumn id="2" xr3:uid="{D17DE160-3245-4B2D-8076-E9FD3C53DD6D}" name="Fornavn" dataDxfId="13"/>
    <tableColumn id="3" xr3:uid="{CADB0745-55FB-4C71-A8AE-033792174895}" name="Etternavn" dataDxfId="12"/>
    <tableColumn id="4" xr3:uid="{094905E1-3076-4897-B920-917421A921F8}" name="Klubb" dataDxfId="11"/>
    <tableColumn id="5" xr3:uid="{BDE25B0F-BDFE-4BBE-B9C3-956E0F08E71A}" name="Klasse" dataDxfId="10" dataCellStyle="Utdata"/>
    <tableColumn id="6" xr3:uid="{65D7D6EF-94C0-453C-A980-98948527D363}" name="Totalt" dataDxfId="9" dataCellStyle="Utdata"/>
    <tableColumn id="7" xr3:uid="{5C4EB421-7A1D-4D07-B1C6-A068E096A6C6}" name="1" dataDxfId="8" dataCellStyle="Utdata"/>
    <tableColumn id="8" xr3:uid="{37762238-357B-4D73-9149-C93BBC6BA447}" name="2" dataDxfId="7" dataCellStyle="Utdata"/>
    <tableColumn id="9" xr3:uid="{5735E38D-312A-42EB-A73F-643A514A4021}" name="3" dataDxfId="6" dataCellStyle="Utdata"/>
    <tableColumn id="10" xr3:uid="{F72A2C97-DF65-4E82-B6AB-E26A774AD047}" name="4" dataDxfId="5" dataCellStyle="Utdata"/>
    <tableColumn id="11" xr3:uid="{06FFEB70-E554-47AC-9D5D-F3E9A8A1A8A3}" name="5" dataDxfId="4" dataCellStyle="Utdata"/>
    <tableColumn id="12" xr3:uid="{F5B1106B-34AA-4F51-A957-348446F0AB71}" name="6" dataDxfId="3" dataCellStyle="Utdata"/>
    <tableColumn id="13" xr3:uid="{1AD0D540-600C-4D37-AFD5-400C61C93482}" name="Sum" dataDxfId="2"/>
    <tableColumn id="14" xr3:uid="{43204A8E-70AC-4C21-A165-4D807B69CE38}" name="Strykes" dataDxfId="1" dataCellStyle="Utdata"/>
    <tableColumn id="15" xr3:uid="{CEE4B6D2-5A84-47AC-B96A-234323D586AD}" name="Etter strykning" dataDxfId="0" dataCellStyle="Utdata">
      <calculatedColumnFormula>Tabell1[[#This Row],[Sum]]-Tabell1[[#This Row],[Strykes]]</calculatedColumnFormula>
    </tableColumn>
  </tableColumns>
  <tableStyleInfo name="TableStyleMedium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32679FF-D688-4EC5-A126-14FE8ECB91AE}" name="Tabell13" displayName="Tabell13" ref="A1:O7" totalsRowShown="0" headerRowDxfId="244" dataDxfId="242" headerRowBorderDxfId="243" tableBorderDxfId="241" totalsRowBorderDxfId="240" dataCellStyle="Utdata">
  <autoFilter ref="A1:O7" xr:uid="{632679FF-D688-4EC5-A126-14FE8ECB91A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2:M7">
    <sortCondition descending="1" ref="M2:M7"/>
  </sortState>
  <tableColumns count="15">
    <tableColumn id="1" xr3:uid="{E2CE6EA9-A185-463C-BD04-E282AFA3CA17}" name="Plass" dataDxfId="239" dataCellStyle="Utdata"/>
    <tableColumn id="2" xr3:uid="{D0DA13C0-A3A1-4ECB-AB06-34B4D94B99FC}" name="Fornavn" dataDxfId="238"/>
    <tableColumn id="3" xr3:uid="{C5B86497-9BFE-4BD2-8A4D-6B34A0AC0452}" name="Etternavn" dataDxfId="237" dataCellStyle="Utdata"/>
    <tableColumn id="4" xr3:uid="{5D43FB31-04A5-4B93-9F36-E665E454C360}" name="Klubb" dataDxfId="236"/>
    <tableColumn id="5" xr3:uid="{3D58699D-FC56-4D91-9814-7CD51276BA0A}" name="Klasse" dataDxfId="235" dataCellStyle="Utdata"/>
    <tableColumn id="6" xr3:uid="{1A1C23A1-129A-423B-B4B3-07A36EE24508}" name="Total" dataDxfId="234" dataCellStyle="Utdata"/>
    <tableColumn id="7" xr3:uid="{09305463-ED27-4F17-ADC9-C3D210D6A78C}" name="1" dataDxfId="233" dataCellStyle="Utdata"/>
    <tableColumn id="8" xr3:uid="{785444AB-FB25-436D-89D3-A5F8DFEF9E80}" name="2" dataDxfId="232" dataCellStyle="Utdata"/>
    <tableColumn id="9" xr3:uid="{C61F3546-09F9-4860-AE84-2825A9B278A2}" name="3" dataDxfId="231" dataCellStyle="Utdata"/>
    <tableColumn id="10" xr3:uid="{584C5320-8784-4871-A2A3-04CA37C23A17}" name="4" dataDxfId="230" dataCellStyle="Utdata"/>
    <tableColumn id="11" xr3:uid="{AB86EC11-1600-4C72-838B-6E6A1A99743D}" name="5" dataDxfId="229" dataCellStyle="Utdata"/>
    <tableColumn id="12" xr3:uid="{685F99AF-5636-4D22-BA2F-0F192AF75DE0}" name="6" dataDxfId="228" dataCellStyle="Utdata"/>
    <tableColumn id="13" xr3:uid="{16BF3487-2321-4E9C-ABE3-76F1CDB47600}" name="sum" dataDxfId="227"/>
    <tableColumn id="14" xr3:uid="{23040D89-CE21-46C0-AC39-91D6AABB5802}" name="Strykes" dataDxfId="226" dataCellStyle="Utdata"/>
    <tableColumn id="15" xr3:uid="{4CCC598C-1A73-46DB-80AA-A7225FDCE35C}" name="Etter strykning" dataDxfId="225" dataCellStyle="Utdata">
      <calculatedColumnFormula>Tabell13[[#This Row],[sum]]-Tabell13[[#This Row],[Strykes]]</calculatedColumnFormula>
    </tableColumn>
  </tableColumns>
  <tableStyleInfo name="TableStyleMedium9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0C8B8FB-E7FD-4869-9951-632810F25F56}" name="Tabell12" displayName="Tabell12" ref="A1:O6" totalsRowShown="0" headerRowDxfId="224" dataDxfId="222" headerRowBorderDxfId="223" tableBorderDxfId="221" totalsRowBorderDxfId="220" dataCellStyle="Utdata">
  <autoFilter ref="A1:O6" xr:uid="{F0C8B8FB-E7FD-4869-9951-632810F25F5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2:M6">
    <sortCondition descending="1" ref="M2:M6"/>
  </sortState>
  <tableColumns count="15">
    <tableColumn id="1" xr3:uid="{C51C744C-3B22-409F-AFD6-D001762919F6}" name="Plass" dataDxfId="219"/>
    <tableColumn id="2" xr3:uid="{44CEE61E-D047-4C8D-BE72-6D245D7D8973}" name="Fornavn" dataDxfId="218"/>
    <tableColumn id="3" xr3:uid="{1050BD98-AB4D-4C50-B24D-30A3AF5795D4}" name="Etternavn" dataDxfId="217"/>
    <tableColumn id="4" xr3:uid="{D41F5DAF-5E60-4B6C-9A90-F315F7779D73}" name="Klubb" dataDxfId="216"/>
    <tableColumn id="5" xr3:uid="{21FB3BF5-C043-4E43-A2A3-400A3908758A}" name="Klasse" dataDxfId="215" dataCellStyle="Utdata"/>
    <tableColumn id="6" xr3:uid="{4E1F99B7-2BF0-44EB-983B-EF1BF92BDCDA}" name="Total" dataDxfId="214" dataCellStyle="Utdata"/>
    <tableColumn id="7" xr3:uid="{23368897-CCFA-4D0A-9409-C8C7E516D115}" name="1" dataDxfId="213" dataCellStyle="Utdata"/>
    <tableColumn id="8" xr3:uid="{EFE91EF2-4953-4FC9-8593-819F68BDC1AE}" name="2" dataDxfId="212" dataCellStyle="Utdata"/>
    <tableColumn id="9" xr3:uid="{DA4ADA6C-C0D0-436E-8B29-2A074BEB2E96}" name="3" dataDxfId="211" dataCellStyle="Utdata"/>
    <tableColumn id="10" xr3:uid="{280ADAA2-4339-4694-8AE7-7E6FF5119BBC}" name="4" dataDxfId="210" dataCellStyle="Utdata"/>
    <tableColumn id="11" xr3:uid="{9C6B6D41-7A63-4848-8BF6-F21CA119DBB1}" name="5" dataDxfId="209" dataCellStyle="Utdata"/>
    <tableColumn id="12" xr3:uid="{6BB287BB-C8ED-4C37-A4FA-6B610209CC32}" name="6" dataDxfId="208" dataCellStyle="Utdata"/>
    <tableColumn id="13" xr3:uid="{C5FE3146-D461-45C8-8E3E-F20187BB78A0}" name="sum" dataDxfId="207"/>
    <tableColumn id="14" xr3:uid="{B87F8D64-69EC-4786-9A4A-D3F3A8775631}" name="Strykes" dataDxfId="206" dataCellStyle="Utdata"/>
    <tableColumn id="15" xr3:uid="{016283AE-A717-4411-9934-ADF88D285489}" name="Etter strykning" dataDxfId="205" dataCellStyle="Utdata">
      <calculatedColumnFormula>Tabell12[[#This Row],[sum]]-Tabell12[[#This Row],[Strykes]]</calculatedColumnFormula>
    </tableColumn>
  </tableColumns>
  <tableStyleInfo name="TableStyleMedium9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88901BE-AFFB-4C2D-9320-0748CEC3E386}" name="Tabell11" displayName="Tabell11" ref="A1:O9" totalsRowShown="0" headerRowDxfId="204" dataDxfId="202" headerRowBorderDxfId="203" tableBorderDxfId="201" totalsRowBorderDxfId="200" dataCellStyle="Utdata">
  <sortState xmlns:xlrd2="http://schemas.microsoft.com/office/spreadsheetml/2017/richdata2" ref="A2:M9">
    <sortCondition descending="1" ref="M2:M9"/>
  </sortState>
  <tableColumns count="15">
    <tableColumn id="1" xr3:uid="{473F4178-9B83-4B81-B1EA-F1EA5DCF1200}" name="Plass" dataDxfId="199"/>
    <tableColumn id="2" xr3:uid="{DD4E2B89-9E46-4018-AAFF-1B549170ED43}" name="Fornavn" dataDxfId="198"/>
    <tableColumn id="3" xr3:uid="{594EB0AC-5283-413B-8571-7DE4290EA34D}" name="Etternavn" dataDxfId="197"/>
    <tableColumn id="4" xr3:uid="{A608C0B4-8001-4132-ADD6-E7244CDAEC97}" name="Klubb" dataDxfId="196"/>
    <tableColumn id="5" xr3:uid="{5334CDA2-E0A6-48C5-B1B3-D0E207B76869}" name="Klasse" dataDxfId="195" dataCellStyle="Utdata"/>
    <tableColumn id="6" xr3:uid="{DBF7698F-C5D5-4CAD-9DA6-397A8D9466F0}" name="Total" dataDxfId="194" dataCellStyle="Utdata"/>
    <tableColumn id="7" xr3:uid="{33A10168-D6BB-4EA4-B5ED-5FDAE09747E3}" name="1" dataDxfId="193" dataCellStyle="Utdata"/>
    <tableColumn id="8" xr3:uid="{1F0B6FD7-5F15-4E43-BB7C-6820DE7E8F53}" name="2" dataDxfId="192" dataCellStyle="Utdata"/>
    <tableColumn id="9" xr3:uid="{EFC63FEA-2391-4062-A126-DC77484C97F9}" name="3" dataDxfId="191" dataCellStyle="Utdata"/>
    <tableColumn id="10" xr3:uid="{D8F696D3-BE3A-4628-A951-43B48068745A}" name="4" dataDxfId="190" dataCellStyle="Utdata"/>
    <tableColumn id="11" xr3:uid="{A879D5F1-C14C-4E30-A5EA-AEDB3F9784E3}" name="5" dataDxfId="189" dataCellStyle="Utdata"/>
    <tableColumn id="12" xr3:uid="{AFF550C1-E656-4B19-88C2-0CCBA0A72C5E}" name="6" dataDxfId="188" dataCellStyle="Utdata"/>
    <tableColumn id="13" xr3:uid="{FA1EF228-9162-41A7-B9E0-AAFAB18F76A5}" name="sum" dataDxfId="187"/>
    <tableColumn id="14" xr3:uid="{CB8DD3D5-21B6-4910-A0DA-10F2059553C7}" name="Strykes" dataDxfId="186" dataCellStyle="Utdata"/>
    <tableColumn id="15" xr3:uid="{94F0F6B6-D6CC-47F0-B8CE-7B3603CC2AAF}" name="Etter strykning" dataDxfId="185" dataCellStyle="Utdata">
      <calculatedColumnFormula>Tabell11[[#This Row],[sum]]-Tabell11[[#This Row],[Strykes]]</calculatedColumnFormula>
    </tableColumn>
  </tableColumns>
  <tableStyleInfo name="TableStyleMedium9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B14083-21EC-4F19-A3E7-83296ADCD07D}" name="Tabell10" displayName="Tabell10" ref="A1:O12" totalsRowShown="0" headerRowDxfId="184" dataDxfId="183" tableBorderDxfId="182" dataCellStyle="Utdata">
  <autoFilter ref="A1:O12" xr:uid="{8BB14083-21EC-4F19-A3E7-83296ADCD07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2:O12">
    <sortCondition descending="1" ref="O2:O12"/>
  </sortState>
  <tableColumns count="15">
    <tableColumn id="1" xr3:uid="{0A0126FD-260F-4FE9-BF49-2D93B4423033}" name="Plass" dataDxfId="181"/>
    <tableColumn id="2" xr3:uid="{6A8468D3-0A67-4FBB-9757-513C3E573D77}" name="Fornavn" dataDxfId="180"/>
    <tableColumn id="3" xr3:uid="{C69F4B6A-CC23-46C1-8507-3CA7B479EBBB}" name="Etternavn" dataDxfId="179"/>
    <tableColumn id="4" xr3:uid="{DE3643A0-450A-42E5-84FF-F8D0A87E0400}" name="Klubb" dataDxfId="178"/>
    <tableColumn id="5" xr3:uid="{5C632CED-BD01-464C-B3F2-DE27DC56A5AF}" name="Klasse" dataDxfId="177" dataCellStyle="Utdata"/>
    <tableColumn id="6" xr3:uid="{C2BAADE9-6ED7-406B-B826-FE5BC86DD6EF}" name="Total" dataDxfId="176" dataCellStyle="Utdata"/>
    <tableColumn id="7" xr3:uid="{DE03DCDA-90BE-4468-BADC-033F70C466AC}" name="1" dataDxfId="175" dataCellStyle="Utdata"/>
    <tableColumn id="8" xr3:uid="{AB7340A8-3224-432A-82C1-4DE20DB25237}" name="2" dataDxfId="174" dataCellStyle="Utdata"/>
    <tableColumn id="9" xr3:uid="{7E11177F-5918-49C5-ADE0-329B382EFE2E}" name="3" dataDxfId="173" dataCellStyle="Utdata"/>
    <tableColumn id="10" xr3:uid="{07FF0C2A-EF77-45B8-AC54-E787F5C72E13}" name="4" dataDxfId="172" dataCellStyle="Utdata"/>
    <tableColumn id="11" xr3:uid="{80B55606-E5C0-4F56-9C6B-0F1A18815354}" name="5" dataDxfId="171" dataCellStyle="Utdata"/>
    <tableColumn id="12" xr3:uid="{DF315EA8-C6A4-41FD-99F1-1BDB0FAA2337}" name="6" dataDxfId="170" dataCellStyle="Utdata"/>
    <tableColumn id="13" xr3:uid="{97B54C95-AA04-40CE-A5B0-E898D8A41D18}" name="sum" dataDxfId="169"/>
    <tableColumn id="14" xr3:uid="{BA0576E2-6EEC-4206-9792-2E7DB3B444C4}" name="Strykes" dataDxfId="168" dataCellStyle="Utdata"/>
    <tableColumn id="15" xr3:uid="{DB2EAEAC-3E5E-4F33-A0EF-41034E323820}" name="Etter strykning" dataDxfId="167" dataCellStyle="Utdata">
      <calculatedColumnFormula>Tabell10[[#This Row],[sum]]-Tabell10[[#This Row],[Strykes]]</calculatedColumnFormula>
    </tableColumn>
  </tableColumns>
  <tableStyleInfo name="TableStyleMedium9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3F86A85-3D82-4A1A-AA21-AFC0491DB116}" name="Tabell9" displayName="Tabell9" ref="A1:M11" totalsRowShown="0" headerRowDxfId="166" dataDxfId="164" headerRowBorderDxfId="165" tableBorderDxfId="163" dataCellStyle="Utdata">
  <autoFilter ref="A1:M11" xr:uid="{23F86A85-3D82-4A1A-AA21-AFC0491DB11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sortState xmlns:xlrd2="http://schemas.microsoft.com/office/spreadsheetml/2017/richdata2" ref="A2:M11">
    <sortCondition descending="1" ref="M1:M11"/>
  </sortState>
  <tableColumns count="13">
    <tableColumn id="1" xr3:uid="{4603B8E2-2143-41D0-96CC-7AC25817436E}" name="Plass" dataDxfId="162"/>
    <tableColumn id="2" xr3:uid="{78F68109-6F71-4DB4-B6E5-2710B388CB96}" name="Fornavn" dataDxfId="161"/>
    <tableColumn id="3" xr3:uid="{A7114B56-465B-42BB-8294-8D480AA41498}" name="Etternavn" dataDxfId="160"/>
    <tableColumn id="4" xr3:uid="{5988CD19-6ADA-4273-B436-B4C459ED98B7}" name="Klubb" dataDxfId="159"/>
    <tableColumn id="5" xr3:uid="{393AA2B3-65E9-4D31-8E43-46AB3BB10166}" name="Klasse" dataDxfId="158" dataCellStyle="Utdata"/>
    <tableColumn id="6" xr3:uid="{0E324062-64BF-42BF-9FC2-83F967C30252}" name="Total" dataDxfId="157" dataCellStyle="Utdata"/>
    <tableColumn id="7" xr3:uid="{32ED043F-5024-4838-A331-6BB69BDE7664}" name="1" dataDxfId="156" dataCellStyle="Utdata"/>
    <tableColumn id="8" xr3:uid="{A9D7763E-7459-4922-AB40-9739D2E814A1}" name="2" dataDxfId="155" dataCellStyle="Utdata"/>
    <tableColumn id="9" xr3:uid="{0696F60D-AED6-4D89-B1F6-882786FD9051}" name="3" dataDxfId="154" dataCellStyle="Utdata"/>
    <tableColumn id="10" xr3:uid="{A2061C0E-FE2B-439D-8D43-A11BAB14D9F0}" name="4" dataDxfId="153" dataCellStyle="Utdata"/>
    <tableColumn id="11" xr3:uid="{EF721FD2-3B26-4FA9-97F0-029145293E34}" name="5" dataDxfId="152" dataCellStyle="Utdata"/>
    <tableColumn id="12" xr3:uid="{68427EA7-2DC0-4591-B771-640010AEFE14}" name="6" dataDxfId="151" dataCellStyle="Utdata"/>
    <tableColumn id="13" xr3:uid="{D42F2ED2-9CD7-4B70-9292-BCD547EC4645}" name="sum" dataDxfId="150"/>
  </tableColumns>
  <tableStyleInfo name="TableStyleMedium9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D8F8A40-206F-424E-B48D-1BD12AF151DE}" name="Tabell8" displayName="Tabell8" ref="A1:O10" totalsRowShown="0" dataDxfId="149" tableBorderDxfId="148" dataCellStyle="Utdata">
  <autoFilter ref="A1:O10" xr:uid="{8D8F8A40-206F-424E-B48D-1BD12AF151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2:O10">
    <sortCondition descending="1" ref="O2:O10"/>
  </sortState>
  <tableColumns count="15">
    <tableColumn id="1" xr3:uid="{0C9AD24F-2911-4C01-8D23-E7E4A3766127}" name="Plass" dataDxfId="147"/>
    <tableColumn id="2" xr3:uid="{0E9DA43A-327E-4B26-A327-D42347F24DB9}" name="Fornavn" dataDxfId="146"/>
    <tableColumn id="3" xr3:uid="{CA5B0EAF-994C-4214-AB50-DBD3C2DA9551}" name="Etternavn" dataDxfId="145"/>
    <tableColumn id="4" xr3:uid="{338AC90D-F629-4581-9AFE-252599D7EE13}" name="Klubb" dataDxfId="144"/>
    <tableColumn id="5" xr3:uid="{ACBDD194-E038-4D26-8C90-A3613B844D65}" name="Klasse" dataDxfId="143" dataCellStyle="Utdata"/>
    <tableColumn id="6" xr3:uid="{F1F670F3-E74C-4A0F-92B3-70B6D05EBA6C}" name="Total" dataDxfId="142" dataCellStyle="Utdata"/>
    <tableColumn id="7" xr3:uid="{52B48B51-9177-4CB3-8F34-1B1C5EFBE959}" name="1" dataDxfId="141" dataCellStyle="Utdata"/>
    <tableColumn id="8" xr3:uid="{21EBC8B8-FA82-4569-89B2-BB67EB150694}" name="2" dataDxfId="140" dataCellStyle="Utdata"/>
    <tableColumn id="9" xr3:uid="{B5490E63-EDE2-4CD1-8FE8-287D1E8AC5CB}" name="3" dataDxfId="139" dataCellStyle="Utdata"/>
    <tableColumn id="10" xr3:uid="{348800C8-468E-474F-8703-85C7D7349261}" name="4" dataDxfId="138" dataCellStyle="Utdata"/>
    <tableColumn id="11" xr3:uid="{95094206-226B-48D6-BAEC-216A8C4F1651}" name="5" dataDxfId="137" dataCellStyle="Utdata"/>
    <tableColumn id="12" xr3:uid="{EF44569C-083B-4B26-A90B-9372D092E5EA}" name="6" dataDxfId="136" dataCellStyle="Utdata"/>
    <tableColumn id="13" xr3:uid="{2506A423-139E-425A-A9F5-AF2192C8AEF7}" name="sum" dataDxfId="135"/>
    <tableColumn id="14" xr3:uid="{EAAE13C5-64FF-4340-89F3-1CE6D2A5414F}" name="Strykes" dataDxfId="134" dataCellStyle="Utdata"/>
    <tableColumn id="15" xr3:uid="{7512F749-027E-4D24-A894-B7EB66C34825}" name="Etter strykning" dataDxfId="133" dataCellStyle="Utdata">
      <calculatedColumnFormula>Tabell8[[#This Row],[sum]]-Tabell8[[#This Row],[Strykes]]</calculatedColumnFormula>
    </tableColumn>
  </tableColumns>
  <tableStyleInfo name="TableStyleMedium9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058706B-CD8A-4079-B943-E627B1208315}" name="Tabell7" displayName="Tabell7" ref="A1:O13" totalsRowShown="0" headerRowDxfId="132" dataDxfId="130" headerRowBorderDxfId="131" tableBorderDxfId="129" dataCellStyle="Utdata">
  <autoFilter ref="A1:O13" xr:uid="{4058706B-CD8A-4079-B943-E627B120831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2:O13">
    <sortCondition descending="1" ref="O2:O13"/>
  </sortState>
  <tableColumns count="15">
    <tableColumn id="1" xr3:uid="{6B7DD92B-E672-4FE7-88FC-E9186A1E5196}" name="Plass" dataDxfId="128"/>
    <tableColumn id="2" xr3:uid="{EEAB6A10-8CE0-4950-8AA5-C3F1A230C346}" name="Fornavn" dataDxfId="127"/>
    <tableColumn id="3" xr3:uid="{09F64095-6A67-48E3-BE90-1618698EF722}" name="Etternavn" dataDxfId="126"/>
    <tableColumn id="4" xr3:uid="{02A43C52-9FB2-4B8B-A1C5-128E5ACC9BFB}" name="Klubb" dataDxfId="125"/>
    <tableColumn id="5" xr3:uid="{71825AF8-55EF-451A-A8F5-F14282B1CD78}" name="Klasse" dataDxfId="124" dataCellStyle="Utdata"/>
    <tableColumn id="6" xr3:uid="{B499124F-CC64-4B6A-B16D-DA9930B96759}" name="Totalt" dataDxfId="123" dataCellStyle="Utdata"/>
    <tableColumn id="7" xr3:uid="{E523A285-CDD0-4B79-9E57-5BCA96B5739F}" name="1" dataDxfId="122" dataCellStyle="Utdata"/>
    <tableColumn id="8" xr3:uid="{94C941E4-30E5-4F4D-A471-AB2FD4D9E6A1}" name="2" dataDxfId="121" dataCellStyle="Utdata"/>
    <tableColumn id="9" xr3:uid="{4B61FBEB-4E1D-48FB-BE93-253387BBCC55}" name="3" dataDxfId="120" dataCellStyle="Utdata"/>
    <tableColumn id="10" xr3:uid="{B2CC0818-E314-479C-8460-6C8F4CB936E3}" name="4" dataDxfId="119" dataCellStyle="Utdata"/>
    <tableColumn id="11" xr3:uid="{3FB13088-4A07-4D26-89D2-9C0F29329DB9}" name="5" dataDxfId="118" dataCellStyle="Utdata"/>
    <tableColumn id="12" xr3:uid="{A651DA52-2D59-441B-BD30-DABEF6A76F88}" name="6" dataDxfId="117" dataCellStyle="Utdata"/>
    <tableColumn id="13" xr3:uid="{9E3EB8E9-7CB1-496A-AEDD-A91CEC9E7F27}" name="Sum" dataDxfId="116"/>
    <tableColumn id="14" xr3:uid="{E0FA4549-9D16-48AC-94F1-42C828C30136}" name="Strykes" dataDxfId="115" dataCellStyle="Utdata"/>
    <tableColumn id="15" xr3:uid="{6FBD2634-09A2-4951-9F65-B4D91E815E93}" name="Etter strykning" dataDxfId="114" dataCellStyle="Utdata">
      <calculatedColumnFormula>Tabell7[[#This Row],[Sum]]-Tabell7[[#This Row],[Strykes]]</calculatedColumnFormula>
    </tableColumn>
  </tableColumns>
  <tableStyleInfo name="TableStyleMedium9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09D7650-FF9A-4C9E-84EE-BAAA786F4DA6}" name="Tabell6" displayName="Tabell6" ref="A1:O17" totalsRowShown="0" headerRowDxfId="113" dataDxfId="111" headerRowBorderDxfId="112" tableBorderDxfId="110" totalsRowBorderDxfId="109" dataCellStyle="Utdata">
  <autoFilter ref="A1:O17" xr:uid="{D09D7650-FF9A-4C9E-84EE-BAAA786F4DA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2:O17">
    <sortCondition descending="1" ref="O2:O17"/>
  </sortState>
  <tableColumns count="15">
    <tableColumn id="1" xr3:uid="{A6F276C3-F629-4B48-A22B-9C3FA2756640}" name="Plass" dataDxfId="108"/>
    <tableColumn id="2" xr3:uid="{9AFA579C-C3F2-40BE-9489-708320955D72}" name="Fornavn" dataDxfId="107"/>
    <tableColumn id="3" xr3:uid="{30227E70-1F89-4886-A79A-D16483BFDCC2}" name="Etternavn" dataDxfId="106"/>
    <tableColumn id="4" xr3:uid="{87A1E24A-9332-47DC-8996-3CF10E171901}" name="Klubb" dataDxfId="105"/>
    <tableColumn id="5" xr3:uid="{163266C8-3073-4B5C-84F5-883C4F40BC72}" name="Klasse" dataDxfId="104" dataCellStyle="Utdata"/>
    <tableColumn id="6" xr3:uid="{618380C4-F080-4407-BD26-1389BCB4AD73}" name="Totalt" dataDxfId="103" dataCellStyle="Utdata"/>
    <tableColumn id="7" xr3:uid="{01104E44-B9B9-49E1-9709-7E10DCFEE338}" name="1" dataDxfId="102" dataCellStyle="Utdata"/>
    <tableColumn id="8" xr3:uid="{D68E4714-1956-4AA9-934A-82EC8A78EE09}" name="2" dataDxfId="101" dataCellStyle="Utdata"/>
    <tableColumn id="9" xr3:uid="{0A59E69A-1B8C-4A2C-A827-B066C851F756}" name="3" dataDxfId="100" dataCellStyle="Utdata"/>
    <tableColumn id="10" xr3:uid="{80ECBB45-E0CD-4A24-BA32-E6CB8241ED32}" name="4" dataDxfId="99" dataCellStyle="Utdata"/>
    <tableColumn id="11" xr3:uid="{9D5B706B-3A23-450E-BC63-EAD1937DF0CF}" name="5" dataDxfId="98" dataCellStyle="Utdata"/>
    <tableColumn id="12" xr3:uid="{B24A1B43-7735-4AE2-9A55-9E74FF699403}" name="6" dataDxfId="97" dataCellStyle="Utdata"/>
    <tableColumn id="13" xr3:uid="{8BFD1073-BD04-496E-84A2-F73B4457E25A}" name="Sum" dataDxfId="96"/>
    <tableColumn id="14" xr3:uid="{7790EB71-4A13-41A8-BFA5-B59D623E4D1B}" name="Strykes" dataDxfId="95" dataCellStyle="Utdata"/>
    <tableColumn id="15" xr3:uid="{E3A6CA9C-47A8-41C8-A709-AC100AA5F1CD}" name="Etter strykning" dataDxfId="94" dataCellStyle="Utdata">
      <calculatedColumnFormula>Tabell6[[#This Row],[Sum]]-Tabell6[[#This Row],[Strykes]]</calculatedColumnFormula>
    </tableColumn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9"/>
  <sheetViews>
    <sheetView zoomScaleNormal="100" workbookViewId="0">
      <selection activeCell="P1" sqref="P1:P1048576"/>
    </sheetView>
  </sheetViews>
  <sheetFormatPr baseColWidth="10" defaultColWidth="11.5703125" defaultRowHeight="15" x14ac:dyDescent="0.25"/>
  <cols>
    <col min="1" max="1" width="7.140625" customWidth="1"/>
    <col min="2" max="2" width="18.28515625" customWidth="1"/>
    <col min="3" max="3" width="16.7109375" bestFit="1" customWidth="1"/>
    <col min="4" max="4" width="18.5703125" bestFit="1" customWidth="1"/>
    <col min="5" max="5" width="8.28515625" customWidth="1"/>
    <col min="6" max="6" width="7.28515625" style="1" customWidth="1"/>
    <col min="7" max="12" width="5.7109375" customWidth="1"/>
    <col min="13" max="14" width="9.28515625" style="9" customWidth="1"/>
    <col min="15" max="15" width="12.85546875" bestFit="1" customWidth="1"/>
  </cols>
  <sheetData>
    <row r="1" spans="1:15" x14ac:dyDescent="0.25">
      <c r="A1" s="39" t="s">
        <v>0</v>
      </c>
      <c r="B1" s="38" t="s">
        <v>2</v>
      </c>
      <c r="C1" s="42" t="s">
        <v>1</v>
      </c>
      <c r="D1" s="38" t="s">
        <v>3</v>
      </c>
      <c r="E1" s="42" t="s">
        <v>4</v>
      </c>
      <c r="F1" s="43" t="s">
        <v>16</v>
      </c>
      <c r="G1" s="41" t="s">
        <v>169</v>
      </c>
      <c r="H1" s="44" t="s">
        <v>170</v>
      </c>
      <c r="I1" s="41" t="s">
        <v>171</v>
      </c>
      <c r="J1" s="44" t="s">
        <v>172</v>
      </c>
      <c r="K1" s="41" t="s">
        <v>173</v>
      </c>
      <c r="L1" s="44" t="s">
        <v>174</v>
      </c>
      <c r="M1" s="34" t="s">
        <v>20</v>
      </c>
      <c r="N1" s="44" t="s">
        <v>324</v>
      </c>
      <c r="O1" s="65" t="s">
        <v>325</v>
      </c>
    </row>
    <row r="2" spans="1:15" s="1" customFormat="1" x14ac:dyDescent="0.25">
      <c r="A2" s="15">
        <v>1</v>
      </c>
      <c r="B2" s="14" t="s">
        <v>102</v>
      </c>
      <c r="C2" s="14" t="s">
        <v>66</v>
      </c>
      <c r="D2" s="16" t="s">
        <v>69</v>
      </c>
      <c r="E2" s="18" t="s">
        <v>21</v>
      </c>
      <c r="F2" s="11"/>
      <c r="G2" s="10">
        <v>85</v>
      </c>
      <c r="H2" s="10">
        <v>95</v>
      </c>
      <c r="I2" s="10">
        <v>72</v>
      </c>
      <c r="J2" s="10">
        <v>90</v>
      </c>
      <c r="K2" s="10">
        <v>95</v>
      </c>
      <c r="L2" s="10">
        <v>100</v>
      </c>
      <c r="M2" s="76">
        <f t="shared" ref="M2:M13" si="0">SUM(G2:L2)</f>
        <v>537</v>
      </c>
      <c r="N2" s="18">
        <v>72</v>
      </c>
      <c r="O2" s="106">
        <f>Tabell14[[#This Row],[sum]]-Tabell14[[#This Row],[Strykes]]</f>
        <v>465</v>
      </c>
    </row>
    <row r="3" spans="1:15" x14ac:dyDescent="0.25">
      <c r="A3" s="15">
        <v>2</v>
      </c>
      <c r="B3" s="14" t="s">
        <v>158</v>
      </c>
      <c r="C3" s="14" t="s">
        <v>112</v>
      </c>
      <c r="D3" s="16" t="s">
        <v>35</v>
      </c>
      <c r="E3" s="18" t="s">
        <v>21</v>
      </c>
      <c r="F3" s="11"/>
      <c r="G3" s="10">
        <v>80</v>
      </c>
      <c r="H3" s="10">
        <v>85</v>
      </c>
      <c r="I3" s="10">
        <v>69</v>
      </c>
      <c r="J3" s="10">
        <v>85</v>
      </c>
      <c r="K3" s="10">
        <v>85</v>
      </c>
      <c r="L3" s="10">
        <v>95</v>
      </c>
      <c r="M3" s="76">
        <f t="shared" si="0"/>
        <v>499</v>
      </c>
      <c r="N3" s="18">
        <v>69</v>
      </c>
      <c r="O3" s="106">
        <f>Tabell14[[#This Row],[sum]]-Tabell14[[#This Row],[Strykes]]</f>
        <v>430</v>
      </c>
    </row>
    <row r="4" spans="1:15" x14ac:dyDescent="0.25">
      <c r="A4" s="15">
        <v>3</v>
      </c>
      <c r="B4" s="14" t="s">
        <v>70</v>
      </c>
      <c r="C4" s="14" t="s">
        <v>55</v>
      </c>
      <c r="D4" s="16" t="s">
        <v>24</v>
      </c>
      <c r="E4" s="18" t="s">
        <v>21</v>
      </c>
      <c r="F4" s="11"/>
      <c r="G4" s="10">
        <v>100</v>
      </c>
      <c r="H4" s="10">
        <v>100</v>
      </c>
      <c r="I4" s="10">
        <v>75</v>
      </c>
      <c r="J4" s="10"/>
      <c r="K4" s="10"/>
      <c r="L4" s="10"/>
      <c r="M4" s="76">
        <f t="shared" si="0"/>
        <v>275</v>
      </c>
      <c r="N4" s="18">
        <v>0</v>
      </c>
      <c r="O4" s="106">
        <f>Tabell14[[#This Row],[sum]]-Tabell14[[#This Row],[Strykes]]</f>
        <v>275</v>
      </c>
    </row>
    <row r="5" spans="1:15" x14ac:dyDescent="0.25">
      <c r="A5" s="15">
        <v>4</v>
      </c>
      <c r="B5" s="14" t="s">
        <v>312</v>
      </c>
      <c r="C5" s="14" t="s">
        <v>313</v>
      </c>
      <c r="D5" s="16" t="s">
        <v>255</v>
      </c>
      <c r="E5" s="18" t="s">
        <v>21</v>
      </c>
      <c r="F5" s="35"/>
      <c r="G5" s="18"/>
      <c r="H5" s="18"/>
      <c r="I5" s="18">
        <v>85</v>
      </c>
      <c r="J5" s="18"/>
      <c r="K5" s="18">
        <v>100</v>
      </c>
      <c r="L5" s="18"/>
      <c r="M5" s="76">
        <f t="shared" si="0"/>
        <v>185</v>
      </c>
      <c r="N5" s="18">
        <v>0</v>
      </c>
      <c r="O5" s="106">
        <f>Tabell14[[#This Row],[sum]]-Tabell14[[#This Row],[Strykes]]</f>
        <v>185</v>
      </c>
    </row>
    <row r="6" spans="1:15" x14ac:dyDescent="0.25">
      <c r="A6" s="15">
        <v>4</v>
      </c>
      <c r="B6" s="14" t="s">
        <v>330</v>
      </c>
      <c r="C6" s="14" t="s">
        <v>296</v>
      </c>
      <c r="D6" s="62" t="s">
        <v>69</v>
      </c>
      <c r="E6" s="18" t="s">
        <v>21</v>
      </c>
      <c r="F6" s="35"/>
      <c r="G6" s="18"/>
      <c r="H6" s="18"/>
      <c r="I6" s="18"/>
      <c r="J6" s="18">
        <v>95</v>
      </c>
      <c r="K6" s="18">
        <v>90</v>
      </c>
      <c r="L6" s="18"/>
      <c r="M6" s="76">
        <f t="shared" si="0"/>
        <v>185</v>
      </c>
      <c r="N6" s="18">
        <v>0</v>
      </c>
      <c r="O6" s="106">
        <f>Tabell14[[#This Row],[sum]]-Tabell14[[#This Row],[Strykes]]</f>
        <v>185</v>
      </c>
    </row>
    <row r="7" spans="1:15" x14ac:dyDescent="0.25">
      <c r="A7" s="15">
        <v>6</v>
      </c>
      <c r="B7" s="14" t="s">
        <v>242</v>
      </c>
      <c r="C7" s="14" t="s">
        <v>204</v>
      </c>
      <c r="D7" s="16" t="s">
        <v>35</v>
      </c>
      <c r="E7" s="18" t="s">
        <v>21</v>
      </c>
      <c r="F7" s="11"/>
      <c r="G7" s="10"/>
      <c r="H7" s="10">
        <v>80</v>
      </c>
      <c r="I7" s="10"/>
      <c r="J7" s="10">
        <v>100</v>
      </c>
      <c r="K7" s="10"/>
      <c r="L7" s="10"/>
      <c r="M7" s="76">
        <f t="shared" si="0"/>
        <v>180</v>
      </c>
      <c r="N7" s="18">
        <v>0</v>
      </c>
      <c r="O7" s="106">
        <f>Tabell14[[#This Row],[sum]]-Tabell14[[#This Row],[Strykes]]</f>
        <v>180</v>
      </c>
    </row>
    <row r="8" spans="1:15" x14ac:dyDescent="0.25">
      <c r="A8" s="15">
        <v>7</v>
      </c>
      <c r="B8" s="14" t="s">
        <v>241</v>
      </c>
      <c r="C8" s="14" t="s">
        <v>132</v>
      </c>
      <c r="D8" s="14" t="s">
        <v>34</v>
      </c>
      <c r="E8" s="18" t="s">
        <v>21</v>
      </c>
      <c r="F8" s="11"/>
      <c r="G8" s="10"/>
      <c r="H8" s="10">
        <v>90</v>
      </c>
      <c r="I8" s="10"/>
      <c r="J8" s="10">
        <v>80</v>
      </c>
      <c r="K8" s="10"/>
      <c r="L8" s="10"/>
      <c r="M8" s="76">
        <f t="shared" si="0"/>
        <v>170</v>
      </c>
      <c r="N8" s="18">
        <v>0</v>
      </c>
      <c r="O8" s="106">
        <f>Tabell14[[#This Row],[sum]]-Tabell14[[#This Row],[Strykes]]</f>
        <v>170</v>
      </c>
    </row>
    <row r="9" spans="1:15" x14ac:dyDescent="0.25">
      <c r="A9" s="15">
        <v>7</v>
      </c>
      <c r="B9" s="14" t="s">
        <v>156</v>
      </c>
      <c r="C9" s="14" t="s">
        <v>157</v>
      </c>
      <c r="D9" s="14" t="s">
        <v>24</v>
      </c>
      <c r="E9" s="18" t="s">
        <v>21</v>
      </c>
      <c r="F9" s="11"/>
      <c r="G9" s="10">
        <v>90</v>
      </c>
      <c r="H9" s="10"/>
      <c r="I9" s="10">
        <v>80</v>
      </c>
      <c r="J9" s="10"/>
      <c r="K9" s="10"/>
      <c r="L9" s="10"/>
      <c r="M9" s="76">
        <f t="shared" si="0"/>
        <v>170</v>
      </c>
      <c r="N9" s="18">
        <v>0</v>
      </c>
      <c r="O9" s="106">
        <f>Tabell14[[#This Row],[sum]]-Tabell14[[#This Row],[Strykes]]</f>
        <v>170</v>
      </c>
    </row>
    <row r="10" spans="1:15" x14ac:dyDescent="0.25">
      <c r="A10" s="15">
        <v>9</v>
      </c>
      <c r="B10" s="14" t="s">
        <v>267</v>
      </c>
      <c r="C10" s="14" t="s">
        <v>294</v>
      </c>
      <c r="D10" s="62" t="s">
        <v>34</v>
      </c>
      <c r="E10" s="18" t="s">
        <v>21</v>
      </c>
      <c r="F10" s="35"/>
      <c r="G10" s="18"/>
      <c r="H10" s="18"/>
      <c r="I10" s="18">
        <v>100</v>
      </c>
      <c r="J10" s="18"/>
      <c r="K10" s="18"/>
      <c r="L10" s="18"/>
      <c r="M10" s="76">
        <f t="shared" si="0"/>
        <v>100</v>
      </c>
      <c r="N10" s="18">
        <v>0</v>
      </c>
      <c r="O10" s="106">
        <f>Tabell14[[#This Row],[sum]]-Tabell14[[#This Row],[Strykes]]</f>
        <v>100</v>
      </c>
    </row>
    <row r="11" spans="1:15" x14ac:dyDescent="0.25">
      <c r="A11" s="15">
        <v>10</v>
      </c>
      <c r="B11" s="14" t="s">
        <v>154</v>
      </c>
      <c r="C11" s="14" t="s">
        <v>155</v>
      </c>
      <c r="D11" s="14" t="s">
        <v>34</v>
      </c>
      <c r="E11" s="18" t="s">
        <v>21</v>
      </c>
      <c r="F11" s="11"/>
      <c r="G11" s="10">
        <v>95</v>
      </c>
      <c r="H11" s="10"/>
      <c r="I11" s="10"/>
      <c r="J11" s="10"/>
      <c r="K11" s="10"/>
      <c r="L11" s="10"/>
      <c r="M11" s="76">
        <f t="shared" si="0"/>
        <v>95</v>
      </c>
      <c r="N11" s="18">
        <v>0</v>
      </c>
      <c r="O11" s="106">
        <f>Tabell14[[#This Row],[sum]]-Tabell14[[#This Row],[Strykes]]</f>
        <v>95</v>
      </c>
    </row>
    <row r="12" spans="1:15" x14ac:dyDescent="0.25">
      <c r="A12" s="15">
        <v>10</v>
      </c>
      <c r="B12" s="99" t="s">
        <v>309</v>
      </c>
      <c r="C12" s="99" t="s">
        <v>310</v>
      </c>
      <c r="D12" s="100" t="s">
        <v>24</v>
      </c>
      <c r="E12" s="18" t="s">
        <v>21</v>
      </c>
      <c r="F12" s="35"/>
      <c r="G12" s="18"/>
      <c r="H12" s="18"/>
      <c r="I12" s="18">
        <v>95</v>
      </c>
      <c r="J12" s="18"/>
      <c r="K12" s="18"/>
      <c r="L12" s="18"/>
      <c r="M12" s="76">
        <f t="shared" si="0"/>
        <v>95</v>
      </c>
      <c r="N12" s="18">
        <v>0</v>
      </c>
      <c r="O12" s="106">
        <f>Tabell14[[#This Row],[sum]]-Tabell14[[#This Row],[Strykes]]</f>
        <v>95</v>
      </c>
    </row>
    <row r="13" spans="1:15" x14ac:dyDescent="0.25">
      <c r="A13" s="15">
        <v>12</v>
      </c>
      <c r="B13" s="14" t="s">
        <v>67</v>
      </c>
      <c r="C13" s="99" t="s">
        <v>311</v>
      </c>
      <c r="D13" s="16" t="s">
        <v>24</v>
      </c>
      <c r="E13" s="18" t="s">
        <v>21</v>
      </c>
      <c r="F13" s="35"/>
      <c r="G13" s="18"/>
      <c r="H13" s="18"/>
      <c r="I13" s="18">
        <v>90</v>
      </c>
      <c r="J13" s="18"/>
      <c r="K13" s="18"/>
      <c r="L13" s="18"/>
      <c r="M13" s="76">
        <f t="shared" si="0"/>
        <v>90</v>
      </c>
      <c r="N13" s="18">
        <v>0</v>
      </c>
      <c r="O13" s="106">
        <f>Tabell14[[#This Row],[sum]]-Tabell14[[#This Row],[Strykes]]</f>
        <v>90</v>
      </c>
    </row>
    <row r="14" spans="1:15" x14ac:dyDescent="0.25">
      <c r="A14" s="109"/>
      <c r="B14" s="110"/>
      <c r="C14" s="117"/>
      <c r="E14" s="105"/>
      <c r="F14" s="107"/>
      <c r="G14" s="108"/>
      <c r="H14" s="108"/>
      <c r="I14" s="108"/>
      <c r="J14" s="108"/>
      <c r="K14" s="108"/>
      <c r="L14" s="108"/>
    </row>
    <row r="15" spans="1:15" x14ac:dyDescent="0.25">
      <c r="F15"/>
    </row>
    <row r="16" spans="1:15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ht="16.5" customHeight="1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</sheetData>
  <sortState xmlns:xlrd2="http://schemas.microsoft.com/office/spreadsheetml/2017/richdata2" ref="A2:M13">
    <sortCondition descending="1" ref="M2:M13"/>
  </sortState>
  <phoneticPr fontId="10" type="noConversion"/>
  <pageMargins left="0.31496062992125984" right="0.31496062992125984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5CDB-D493-47CB-A757-947385452EFC}">
  <dimension ref="A1:O14"/>
  <sheetViews>
    <sheetView zoomScale="98" workbookViewId="0">
      <selection activeCell="P1" sqref="P1:P1048576"/>
    </sheetView>
  </sheetViews>
  <sheetFormatPr baseColWidth="10" defaultColWidth="11.5703125" defaultRowHeight="15" x14ac:dyDescent="0.25"/>
  <cols>
    <col min="1" max="1" width="7.5703125" customWidth="1"/>
    <col min="2" max="2" width="17" customWidth="1"/>
    <col min="3" max="3" width="22.7109375" customWidth="1"/>
    <col min="4" max="4" width="18.5703125" customWidth="1"/>
    <col min="5" max="5" width="7.28515625" customWidth="1"/>
    <col min="6" max="6" width="7.85546875" customWidth="1"/>
    <col min="7" max="12" width="5.7109375" customWidth="1"/>
    <col min="13" max="14" width="9.7109375" customWidth="1"/>
    <col min="15" max="15" width="13.140625" bestFit="1" customWidth="1"/>
  </cols>
  <sheetData>
    <row r="1" spans="1:15" x14ac:dyDescent="0.25">
      <c r="A1" s="38" t="s">
        <v>0</v>
      </c>
      <c r="B1" s="38" t="s">
        <v>2</v>
      </c>
      <c r="C1" s="38" t="s">
        <v>1</v>
      </c>
      <c r="D1" s="39" t="s">
        <v>3</v>
      </c>
      <c r="E1" s="39" t="s">
        <v>4</v>
      </c>
      <c r="F1" s="40" t="s">
        <v>15</v>
      </c>
      <c r="G1" s="41" t="s">
        <v>169</v>
      </c>
      <c r="H1" s="41" t="s">
        <v>170</v>
      </c>
      <c r="I1" s="41" t="s">
        <v>171</v>
      </c>
      <c r="J1" s="41" t="s">
        <v>172</v>
      </c>
      <c r="K1" s="41" t="s">
        <v>173</v>
      </c>
      <c r="L1" s="41" t="s">
        <v>174</v>
      </c>
      <c r="M1" s="28" t="s">
        <v>19</v>
      </c>
      <c r="N1" s="68" t="s">
        <v>324</v>
      </c>
      <c r="O1" s="69" t="s">
        <v>325</v>
      </c>
    </row>
    <row r="2" spans="1:15" x14ac:dyDescent="0.25">
      <c r="A2" s="15">
        <v>1</v>
      </c>
      <c r="B2" s="14" t="s">
        <v>23</v>
      </c>
      <c r="C2" s="14" t="s">
        <v>88</v>
      </c>
      <c r="D2" s="16" t="s">
        <v>62</v>
      </c>
      <c r="E2" s="26" t="s">
        <v>9</v>
      </c>
      <c r="F2" s="11"/>
      <c r="G2" s="5">
        <v>95</v>
      </c>
      <c r="H2" s="26">
        <v>90</v>
      </c>
      <c r="I2" s="26">
        <v>100</v>
      </c>
      <c r="J2" s="26">
        <v>100</v>
      </c>
      <c r="K2" s="26">
        <v>100</v>
      </c>
      <c r="L2" s="26">
        <v>100</v>
      </c>
      <c r="M2" s="76">
        <f t="shared" ref="M2:M14" si="0">SUM(G2:L2)</f>
        <v>585</v>
      </c>
      <c r="N2" s="26">
        <v>90</v>
      </c>
      <c r="O2" s="78">
        <f>Tabell5[[#This Row],[Sum]]-Tabell5[[#This Row],[Strykes]]</f>
        <v>495</v>
      </c>
    </row>
    <row r="3" spans="1:15" ht="18" customHeight="1" x14ac:dyDescent="0.25">
      <c r="A3" s="15">
        <v>2</v>
      </c>
      <c r="B3" s="14" t="s">
        <v>131</v>
      </c>
      <c r="C3" s="14" t="s">
        <v>132</v>
      </c>
      <c r="D3" s="16" t="s">
        <v>89</v>
      </c>
      <c r="E3" s="26" t="s">
        <v>9</v>
      </c>
      <c r="F3" s="11"/>
      <c r="G3" s="5">
        <v>95</v>
      </c>
      <c r="H3" s="26">
        <v>95</v>
      </c>
      <c r="I3" s="26">
        <v>90</v>
      </c>
      <c r="J3" s="26">
        <v>95</v>
      </c>
      <c r="K3" s="26">
        <v>95</v>
      </c>
      <c r="L3" s="26">
        <v>90</v>
      </c>
      <c r="M3" s="76">
        <f t="shared" si="0"/>
        <v>560</v>
      </c>
      <c r="N3" s="26">
        <v>90</v>
      </c>
      <c r="O3" s="78">
        <f>Tabell5[[#This Row],[Sum]]-Tabell5[[#This Row],[Strykes]]</f>
        <v>470</v>
      </c>
    </row>
    <row r="4" spans="1:15" x14ac:dyDescent="0.25">
      <c r="A4" s="15">
        <v>3</v>
      </c>
      <c r="B4" s="14" t="s">
        <v>133</v>
      </c>
      <c r="C4" s="14" t="s">
        <v>134</v>
      </c>
      <c r="D4" s="16" t="s">
        <v>35</v>
      </c>
      <c r="E4" s="26" t="s">
        <v>9</v>
      </c>
      <c r="F4" s="11"/>
      <c r="G4" s="5">
        <v>85</v>
      </c>
      <c r="H4" s="26">
        <v>85</v>
      </c>
      <c r="I4" s="26">
        <v>95</v>
      </c>
      <c r="J4" s="26">
        <v>90</v>
      </c>
      <c r="K4" s="26"/>
      <c r="L4" s="26"/>
      <c r="M4" s="76">
        <f t="shared" si="0"/>
        <v>355</v>
      </c>
      <c r="N4" s="26">
        <v>0</v>
      </c>
      <c r="O4" s="78">
        <f>Tabell5[[#This Row],[Sum]]-Tabell5[[#This Row],[Strykes]]</f>
        <v>355</v>
      </c>
    </row>
    <row r="5" spans="1:15" x14ac:dyDescent="0.25">
      <c r="A5" s="15">
        <v>4</v>
      </c>
      <c r="B5" s="14" t="s">
        <v>38</v>
      </c>
      <c r="C5" s="14" t="s">
        <v>39</v>
      </c>
      <c r="D5" s="16" t="s">
        <v>24</v>
      </c>
      <c r="E5" s="26" t="s">
        <v>9</v>
      </c>
      <c r="F5" s="11"/>
      <c r="G5" s="5">
        <v>72</v>
      </c>
      <c r="H5" s="26">
        <v>66</v>
      </c>
      <c r="I5" s="26"/>
      <c r="J5" s="26">
        <v>85</v>
      </c>
      <c r="K5" s="26">
        <v>90</v>
      </c>
      <c r="L5" s="26"/>
      <c r="M5" s="76">
        <f t="shared" si="0"/>
        <v>313</v>
      </c>
      <c r="N5" s="26">
        <v>0</v>
      </c>
      <c r="O5" s="78">
        <f>Tabell5[[#This Row],[Sum]]-Tabell5[[#This Row],[Strykes]]</f>
        <v>313</v>
      </c>
    </row>
    <row r="6" spans="1:15" x14ac:dyDescent="0.25">
      <c r="A6" s="15">
        <v>5</v>
      </c>
      <c r="B6" s="14" t="s">
        <v>63</v>
      </c>
      <c r="C6" s="14" t="s">
        <v>90</v>
      </c>
      <c r="D6" s="14" t="s">
        <v>35</v>
      </c>
      <c r="E6" s="26" t="s">
        <v>9</v>
      </c>
      <c r="F6" s="11"/>
      <c r="G6" s="5">
        <v>75</v>
      </c>
      <c r="H6" s="26">
        <v>72</v>
      </c>
      <c r="I6" s="26">
        <v>85</v>
      </c>
      <c r="J6" s="26">
        <v>75</v>
      </c>
      <c r="K6" s="26"/>
      <c r="L6" s="26"/>
      <c r="M6" s="76">
        <f t="shared" si="0"/>
        <v>307</v>
      </c>
      <c r="N6" s="26">
        <v>0</v>
      </c>
      <c r="O6" s="78">
        <f>Tabell5[[#This Row],[Sum]]-Tabell5[[#This Row],[Strykes]]</f>
        <v>307</v>
      </c>
    </row>
    <row r="7" spans="1:15" x14ac:dyDescent="0.25">
      <c r="A7" s="15">
        <v>6</v>
      </c>
      <c r="B7" s="14" t="s">
        <v>36</v>
      </c>
      <c r="C7" s="14" t="s">
        <v>37</v>
      </c>
      <c r="D7" s="14" t="s">
        <v>24</v>
      </c>
      <c r="E7" s="26" t="s">
        <v>9</v>
      </c>
      <c r="F7" s="11"/>
      <c r="G7" s="5">
        <v>80</v>
      </c>
      <c r="H7" s="26">
        <v>80</v>
      </c>
      <c r="I7" s="26"/>
      <c r="J7" s="26"/>
      <c r="K7" s="26"/>
      <c r="L7" s="26">
        <v>95</v>
      </c>
      <c r="M7" s="76">
        <f t="shared" si="0"/>
        <v>255</v>
      </c>
      <c r="N7" s="26">
        <v>0</v>
      </c>
      <c r="O7" s="78">
        <f>Tabell5[[#This Row],[Sum]]-Tabell5[[#This Row],[Strykes]]</f>
        <v>255</v>
      </c>
    </row>
    <row r="8" spans="1:15" x14ac:dyDescent="0.25">
      <c r="A8" s="15">
        <v>7</v>
      </c>
      <c r="B8" s="6" t="s">
        <v>201</v>
      </c>
      <c r="C8" s="6" t="s">
        <v>202</v>
      </c>
      <c r="D8" s="6" t="s">
        <v>24</v>
      </c>
      <c r="E8" s="26" t="s">
        <v>9</v>
      </c>
      <c r="F8" s="11"/>
      <c r="G8" s="5"/>
      <c r="H8" s="26">
        <v>75</v>
      </c>
      <c r="I8" s="26"/>
      <c r="J8" s="26">
        <v>80</v>
      </c>
      <c r="K8" s="26"/>
      <c r="L8" s="26"/>
      <c r="M8" s="76">
        <f t="shared" si="0"/>
        <v>155</v>
      </c>
      <c r="N8" s="26">
        <v>0</v>
      </c>
      <c r="O8" s="78">
        <f>Tabell5[[#This Row],[Sum]]-Tabell5[[#This Row],[Strykes]]</f>
        <v>155</v>
      </c>
    </row>
    <row r="9" spans="1:15" x14ac:dyDescent="0.25">
      <c r="A9" s="15">
        <v>8</v>
      </c>
      <c r="B9" s="14" t="s">
        <v>135</v>
      </c>
      <c r="C9" s="14" t="s">
        <v>136</v>
      </c>
      <c r="D9" s="16" t="s">
        <v>75</v>
      </c>
      <c r="E9" s="26" t="s">
        <v>9</v>
      </c>
      <c r="F9" s="11"/>
      <c r="G9" s="5">
        <v>69</v>
      </c>
      <c r="H9" s="26"/>
      <c r="I9" s="26"/>
      <c r="J9" s="26"/>
      <c r="K9" s="26">
        <v>85</v>
      </c>
      <c r="L9" s="26"/>
      <c r="M9" s="76">
        <f t="shared" si="0"/>
        <v>154</v>
      </c>
      <c r="N9" s="26">
        <v>0</v>
      </c>
      <c r="O9" s="78">
        <f>Tabell5[[#This Row],[Sum]]-Tabell5[[#This Row],[Strykes]]</f>
        <v>154</v>
      </c>
    </row>
    <row r="10" spans="1:15" x14ac:dyDescent="0.25">
      <c r="A10" s="15">
        <v>9</v>
      </c>
      <c r="B10" s="14" t="s">
        <v>203</v>
      </c>
      <c r="C10" s="14" t="s">
        <v>204</v>
      </c>
      <c r="D10" s="14" t="s">
        <v>24</v>
      </c>
      <c r="E10" s="26" t="s">
        <v>9</v>
      </c>
      <c r="F10" s="11"/>
      <c r="G10" s="5"/>
      <c r="H10" s="26">
        <v>69</v>
      </c>
      <c r="I10" s="26"/>
      <c r="J10" s="26">
        <v>72</v>
      </c>
      <c r="K10" s="26"/>
      <c r="L10" s="26"/>
      <c r="M10" s="76">
        <f t="shared" si="0"/>
        <v>141</v>
      </c>
      <c r="N10" s="26">
        <v>0</v>
      </c>
      <c r="O10" s="78">
        <f>Tabell5[[#This Row],[Sum]]-Tabell5[[#This Row],[Strykes]]</f>
        <v>141</v>
      </c>
    </row>
    <row r="11" spans="1:15" ht="15" customHeight="1" x14ac:dyDescent="0.25">
      <c r="A11" s="15">
        <v>10</v>
      </c>
      <c r="B11" s="14" t="s">
        <v>129</v>
      </c>
      <c r="C11" s="14" t="s">
        <v>130</v>
      </c>
      <c r="D11" s="16" t="s">
        <v>26</v>
      </c>
      <c r="E11" s="26" t="s">
        <v>9</v>
      </c>
      <c r="F11" s="11"/>
      <c r="G11" s="5">
        <v>100</v>
      </c>
      <c r="H11" s="26"/>
      <c r="I11" s="26"/>
      <c r="J11" s="26"/>
      <c r="K11" s="26"/>
      <c r="L11" s="26"/>
      <c r="M11" s="76">
        <f t="shared" si="0"/>
        <v>100</v>
      </c>
      <c r="N11" s="26">
        <v>0</v>
      </c>
      <c r="O11" s="78">
        <f>Tabell5[[#This Row],[Sum]]-Tabell5[[#This Row],[Strykes]]</f>
        <v>100</v>
      </c>
    </row>
    <row r="12" spans="1:15" x14ac:dyDescent="0.25">
      <c r="A12" s="15">
        <v>10</v>
      </c>
      <c r="B12" s="6" t="s">
        <v>199</v>
      </c>
      <c r="C12" s="6" t="s">
        <v>200</v>
      </c>
      <c r="D12" s="6" t="s">
        <v>26</v>
      </c>
      <c r="E12" s="26" t="s">
        <v>9</v>
      </c>
      <c r="F12" s="11"/>
      <c r="G12" s="5"/>
      <c r="H12" s="26">
        <v>100</v>
      </c>
      <c r="I12" s="26"/>
      <c r="J12" s="26"/>
      <c r="K12" s="26"/>
      <c r="L12" s="26"/>
      <c r="M12" s="76">
        <f t="shared" si="0"/>
        <v>100</v>
      </c>
      <c r="N12" s="26">
        <v>0</v>
      </c>
      <c r="O12" s="78">
        <f>Tabell5[[#This Row],[Sum]]-Tabell5[[#This Row],[Strykes]]</f>
        <v>100</v>
      </c>
    </row>
    <row r="13" spans="1:15" x14ac:dyDescent="0.25">
      <c r="A13" s="15">
        <v>12</v>
      </c>
      <c r="B13" s="14" t="s">
        <v>205</v>
      </c>
      <c r="C13" s="14" t="s">
        <v>206</v>
      </c>
      <c r="D13" s="16" t="s">
        <v>56</v>
      </c>
      <c r="E13" s="26" t="s">
        <v>9</v>
      </c>
      <c r="F13" s="11"/>
      <c r="G13" s="5"/>
      <c r="H13" s="26">
        <v>63</v>
      </c>
      <c r="I13" s="26"/>
      <c r="J13" s="26"/>
      <c r="K13" s="26"/>
      <c r="L13" s="26"/>
      <c r="M13" s="76">
        <f t="shared" si="0"/>
        <v>63</v>
      </c>
      <c r="N13" s="26">
        <v>0</v>
      </c>
      <c r="O13" s="78">
        <f>Tabell5[[#This Row],[Sum]]-Tabell5[[#This Row],[Strykes]]</f>
        <v>63</v>
      </c>
    </row>
    <row r="14" spans="1:15" x14ac:dyDescent="0.25">
      <c r="A14" s="15">
        <v>13</v>
      </c>
      <c r="B14" s="8" t="s">
        <v>207</v>
      </c>
      <c r="C14" s="8" t="s">
        <v>244</v>
      </c>
      <c r="D14" s="8" t="s">
        <v>162</v>
      </c>
      <c r="E14" s="26" t="s">
        <v>9</v>
      </c>
      <c r="F14" s="11"/>
      <c r="G14" s="5"/>
      <c r="H14" s="26">
        <v>60</v>
      </c>
      <c r="I14" s="26"/>
      <c r="J14" s="26"/>
      <c r="K14" s="26"/>
      <c r="L14" s="26"/>
      <c r="M14" s="76">
        <f t="shared" si="0"/>
        <v>60</v>
      </c>
      <c r="N14" s="26">
        <v>0</v>
      </c>
      <c r="O14" s="78">
        <f>Tabell5[[#This Row],[Sum]]-Tabell5[[#This Row],[Strykes]]</f>
        <v>60</v>
      </c>
    </row>
  </sheetData>
  <sortState xmlns:xlrd2="http://schemas.microsoft.com/office/spreadsheetml/2017/richdata2" ref="B2:M14">
    <sortCondition descending="1" ref="M2:M14"/>
  </sortState>
  <phoneticPr fontId="10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D48F-1231-451D-97F1-1D80A5B96A8A}">
  <dimension ref="A1:O12"/>
  <sheetViews>
    <sheetView workbookViewId="0">
      <selection activeCell="P1" sqref="P1:P1048576"/>
    </sheetView>
  </sheetViews>
  <sheetFormatPr baseColWidth="10" defaultColWidth="11.5703125" defaultRowHeight="15" x14ac:dyDescent="0.25"/>
  <cols>
    <col min="1" max="1" width="8" style="1" customWidth="1"/>
    <col min="2" max="2" width="18.42578125" customWidth="1"/>
    <col min="3" max="3" width="16.7109375" customWidth="1"/>
    <col min="4" max="4" width="19.7109375" bestFit="1" customWidth="1"/>
    <col min="5" max="5" width="7.5703125" customWidth="1"/>
    <col min="6" max="6" width="8.5703125" customWidth="1"/>
    <col min="7" max="12" width="5.7109375" customWidth="1"/>
    <col min="13" max="14" width="8.42578125" customWidth="1"/>
    <col min="15" max="15" width="13.140625" bestFit="1" customWidth="1"/>
  </cols>
  <sheetData>
    <row r="1" spans="1:15" x14ac:dyDescent="0.25">
      <c r="A1" s="70" t="s">
        <v>0</v>
      </c>
      <c r="B1" s="71" t="s">
        <v>2</v>
      </c>
      <c r="C1" s="71" t="s">
        <v>1</v>
      </c>
      <c r="D1" s="71" t="s">
        <v>3</v>
      </c>
      <c r="E1" s="71" t="s">
        <v>4</v>
      </c>
      <c r="F1" s="72" t="s">
        <v>15</v>
      </c>
      <c r="G1" s="73" t="s">
        <v>169</v>
      </c>
      <c r="H1" s="73" t="s">
        <v>170</v>
      </c>
      <c r="I1" s="73" t="s">
        <v>171</v>
      </c>
      <c r="J1" s="73" t="s">
        <v>172</v>
      </c>
      <c r="K1" s="73" t="s">
        <v>173</v>
      </c>
      <c r="L1" s="73" t="s">
        <v>174</v>
      </c>
      <c r="M1" s="74" t="s">
        <v>19</v>
      </c>
      <c r="N1" s="73" t="s">
        <v>324</v>
      </c>
      <c r="O1" s="75" t="s">
        <v>325</v>
      </c>
    </row>
    <row r="2" spans="1:15" x14ac:dyDescent="0.25">
      <c r="A2" s="47">
        <v>1</v>
      </c>
      <c r="B2" s="16" t="s">
        <v>29</v>
      </c>
      <c r="C2" s="14" t="s">
        <v>30</v>
      </c>
      <c r="D2" s="16" t="s">
        <v>24</v>
      </c>
      <c r="E2" s="26" t="s">
        <v>8</v>
      </c>
      <c r="F2" s="11"/>
      <c r="G2" s="5">
        <v>95</v>
      </c>
      <c r="H2" s="26">
        <v>100</v>
      </c>
      <c r="I2" s="26">
        <v>85</v>
      </c>
      <c r="J2" s="26">
        <v>95</v>
      </c>
      <c r="K2" s="26">
        <v>95</v>
      </c>
      <c r="L2" s="26">
        <v>95</v>
      </c>
      <c r="M2" s="76">
        <f t="shared" ref="M2:M12" si="0">SUM(G2:L2)</f>
        <v>565</v>
      </c>
      <c r="N2" s="26">
        <v>85</v>
      </c>
      <c r="O2" s="78">
        <f>Tabell4[[#This Row],[Sum]]-Tabell4[[#This Row],[Strykes]]</f>
        <v>480</v>
      </c>
    </row>
    <row r="3" spans="1:15" x14ac:dyDescent="0.25">
      <c r="A3" s="47">
        <v>2</v>
      </c>
      <c r="B3" s="6" t="s">
        <v>27</v>
      </c>
      <c r="C3" s="6" t="s">
        <v>85</v>
      </c>
      <c r="D3" s="6" t="s">
        <v>86</v>
      </c>
      <c r="E3" s="26" t="s">
        <v>8</v>
      </c>
      <c r="F3" s="11"/>
      <c r="G3" s="5">
        <v>100</v>
      </c>
      <c r="H3" s="26"/>
      <c r="I3" s="26">
        <v>95</v>
      </c>
      <c r="J3" s="26">
        <v>90</v>
      </c>
      <c r="K3" s="26">
        <v>85</v>
      </c>
      <c r="L3" s="29">
        <v>100</v>
      </c>
      <c r="M3" s="76">
        <f t="shared" si="0"/>
        <v>470</v>
      </c>
      <c r="N3" s="26">
        <v>0</v>
      </c>
      <c r="O3" s="78">
        <f>Tabell4[[#This Row],[Sum]]-Tabell4[[#This Row],[Strykes]]</f>
        <v>470</v>
      </c>
    </row>
    <row r="4" spans="1:15" x14ac:dyDescent="0.25">
      <c r="A4" s="47">
        <v>3</v>
      </c>
      <c r="B4" s="16" t="s">
        <v>31</v>
      </c>
      <c r="C4" s="14" t="s">
        <v>30</v>
      </c>
      <c r="D4" s="16" t="s">
        <v>24</v>
      </c>
      <c r="E4" s="26" t="s">
        <v>8</v>
      </c>
      <c r="F4" s="11"/>
      <c r="G4" s="5">
        <v>90</v>
      </c>
      <c r="H4" s="26">
        <v>95</v>
      </c>
      <c r="I4" s="26">
        <v>90</v>
      </c>
      <c r="J4" s="26">
        <v>85</v>
      </c>
      <c r="K4" s="26">
        <v>90</v>
      </c>
      <c r="L4" s="26">
        <v>90</v>
      </c>
      <c r="M4" s="76">
        <f t="shared" si="0"/>
        <v>540</v>
      </c>
      <c r="N4" s="26">
        <v>85</v>
      </c>
      <c r="O4" s="78">
        <f>Tabell4[[#This Row],[Sum]]-Tabell4[[#This Row],[Strykes]]</f>
        <v>455</v>
      </c>
    </row>
    <row r="5" spans="1:15" x14ac:dyDescent="0.25">
      <c r="A5" s="47">
        <v>4</v>
      </c>
      <c r="B5" s="16" t="s">
        <v>195</v>
      </c>
      <c r="C5" s="14" t="s">
        <v>196</v>
      </c>
      <c r="D5" s="16" t="s">
        <v>24</v>
      </c>
      <c r="E5" s="26" t="s">
        <v>8</v>
      </c>
      <c r="F5" s="11"/>
      <c r="G5" s="5"/>
      <c r="H5" s="26">
        <v>90</v>
      </c>
      <c r="I5" s="26">
        <v>80</v>
      </c>
      <c r="J5" s="26">
        <v>75</v>
      </c>
      <c r="K5" s="26">
        <v>75</v>
      </c>
      <c r="L5" s="26">
        <v>80</v>
      </c>
      <c r="M5" s="76">
        <f t="shared" si="0"/>
        <v>400</v>
      </c>
      <c r="N5" s="26">
        <v>0</v>
      </c>
      <c r="O5" s="78">
        <f>Tabell4[[#This Row],[Sum]]-Tabell4[[#This Row],[Strykes]]</f>
        <v>400</v>
      </c>
    </row>
    <row r="6" spans="1:15" x14ac:dyDescent="0.25">
      <c r="A6" s="47">
        <v>5</v>
      </c>
      <c r="B6" s="16" t="s">
        <v>125</v>
      </c>
      <c r="C6" s="14" t="s">
        <v>126</v>
      </c>
      <c r="D6" s="16" t="s">
        <v>77</v>
      </c>
      <c r="E6" s="26" t="s">
        <v>8</v>
      </c>
      <c r="F6" s="11"/>
      <c r="G6" s="5">
        <v>85</v>
      </c>
      <c r="H6" s="26">
        <v>80</v>
      </c>
      <c r="I6" s="26">
        <v>75</v>
      </c>
      <c r="J6" s="26">
        <v>72</v>
      </c>
      <c r="K6" s="26">
        <v>80</v>
      </c>
      <c r="L6" s="26">
        <v>75</v>
      </c>
      <c r="M6" s="76">
        <f t="shared" si="0"/>
        <v>467</v>
      </c>
      <c r="N6" s="26">
        <v>72</v>
      </c>
      <c r="O6" s="78">
        <f>Tabell4[[#This Row],[Sum]]-Tabell4[[#This Row],[Strykes]]</f>
        <v>395</v>
      </c>
    </row>
    <row r="7" spans="1:15" x14ac:dyDescent="0.25">
      <c r="A7" s="47">
        <v>6</v>
      </c>
      <c r="B7" s="16" t="s">
        <v>258</v>
      </c>
      <c r="C7" s="14" t="s">
        <v>259</v>
      </c>
      <c r="D7" s="16" t="s">
        <v>24</v>
      </c>
      <c r="E7" s="26" t="s">
        <v>8</v>
      </c>
      <c r="F7" s="35"/>
      <c r="G7" s="8"/>
      <c r="H7" s="26"/>
      <c r="I7" s="26">
        <v>100</v>
      </c>
      <c r="J7" s="26">
        <v>100</v>
      </c>
      <c r="K7" s="26">
        <v>100</v>
      </c>
      <c r="L7" s="26"/>
      <c r="M7" s="76">
        <f t="shared" si="0"/>
        <v>300</v>
      </c>
      <c r="N7" s="26">
        <v>0</v>
      </c>
      <c r="O7" s="78">
        <f>Tabell4[[#This Row],[Sum]]-Tabell4[[#This Row],[Strykes]]</f>
        <v>300</v>
      </c>
    </row>
    <row r="8" spans="1:15" x14ac:dyDescent="0.25">
      <c r="A8" s="47">
        <v>7</v>
      </c>
      <c r="B8" s="16" t="s">
        <v>67</v>
      </c>
      <c r="C8" s="14" t="s">
        <v>260</v>
      </c>
      <c r="D8" s="16" t="s">
        <v>62</v>
      </c>
      <c r="E8" s="26" t="s">
        <v>8</v>
      </c>
      <c r="F8" s="35"/>
      <c r="G8" s="8"/>
      <c r="H8" s="26"/>
      <c r="I8" s="26">
        <v>72</v>
      </c>
      <c r="J8" s="26">
        <v>66</v>
      </c>
      <c r="K8" s="26">
        <v>72</v>
      </c>
      <c r="L8" s="26">
        <v>85</v>
      </c>
      <c r="M8" s="76">
        <f t="shared" si="0"/>
        <v>295</v>
      </c>
      <c r="N8" s="26">
        <v>0</v>
      </c>
      <c r="O8" s="78">
        <f>Tabell4[[#This Row],[Sum]]-Tabell4[[#This Row],[Strykes]]</f>
        <v>295</v>
      </c>
    </row>
    <row r="9" spans="1:15" x14ac:dyDescent="0.25">
      <c r="A9" s="47">
        <v>8</v>
      </c>
      <c r="B9" s="6" t="s">
        <v>87</v>
      </c>
      <c r="C9" s="6" t="s">
        <v>32</v>
      </c>
      <c r="D9" s="6" t="s">
        <v>33</v>
      </c>
      <c r="E9" s="26" t="s">
        <v>8</v>
      </c>
      <c r="F9" s="11"/>
      <c r="G9" s="26">
        <v>80</v>
      </c>
      <c r="H9" s="26">
        <v>85</v>
      </c>
      <c r="I9" s="26"/>
      <c r="J9" s="26">
        <v>69</v>
      </c>
      <c r="K9" s="26"/>
      <c r="L9" s="26"/>
      <c r="M9" s="76">
        <f t="shared" si="0"/>
        <v>234</v>
      </c>
      <c r="N9" s="26">
        <v>0</v>
      </c>
      <c r="O9" s="78">
        <f>Tabell4[[#This Row],[Sum]]-Tabell4[[#This Row],[Strykes]]</f>
        <v>234</v>
      </c>
    </row>
    <row r="10" spans="1:15" x14ac:dyDescent="0.25">
      <c r="A10" s="47">
        <v>9</v>
      </c>
      <c r="B10" s="16" t="s">
        <v>261</v>
      </c>
      <c r="C10" s="14" t="s">
        <v>262</v>
      </c>
      <c r="D10" s="14" t="s">
        <v>24</v>
      </c>
      <c r="E10" s="26" t="s">
        <v>8</v>
      </c>
      <c r="F10" s="35"/>
      <c r="G10" s="8"/>
      <c r="H10" s="26"/>
      <c r="I10" s="26"/>
      <c r="J10" s="26">
        <v>80</v>
      </c>
      <c r="K10" s="26"/>
      <c r="L10" s="26"/>
      <c r="M10" s="76">
        <f t="shared" si="0"/>
        <v>80</v>
      </c>
      <c r="N10" s="26">
        <v>0</v>
      </c>
      <c r="O10" s="78">
        <f>Tabell4[[#This Row],[Sum]]-Tabell4[[#This Row],[Strykes]]</f>
        <v>80</v>
      </c>
    </row>
    <row r="11" spans="1:15" x14ac:dyDescent="0.25">
      <c r="A11" s="47">
        <v>10</v>
      </c>
      <c r="B11" s="8" t="s">
        <v>127</v>
      </c>
      <c r="C11" s="8" t="s">
        <v>128</v>
      </c>
      <c r="D11" s="8" t="s">
        <v>77</v>
      </c>
      <c r="E11" s="26" t="s">
        <v>8</v>
      </c>
      <c r="F11" s="11"/>
      <c r="G11" s="5">
        <v>75</v>
      </c>
      <c r="H11" s="26"/>
      <c r="I11" s="26"/>
      <c r="J11" s="26"/>
      <c r="K11" s="26"/>
      <c r="L11" s="26"/>
      <c r="M11" s="76">
        <f t="shared" si="0"/>
        <v>75</v>
      </c>
      <c r="N11" s="26">
        <v>0</v>
      </c>
      <c r="O11" s="78">
        <f>Tabell4[[#This Row],[Sum]]-Tabell4[[#This Row],[Strykes]]</f>
        <v>75</v>
      </c>
    </row>
    <row r="12" spans="1:15" x14ac:dyDescent="0.25">
      <c r="A12" s="54">
        <v>10</v>
      </c>
      <c r="B12" s="20" t="s">
        <v>197</v>
      </c>
      <c r="C12" s="20" t="s">
        <v>198</v>
      </c>
      <c r="D12" s="20" t="s">
        <v>56</v>
      </c>
      <c r="E12" s="50" t="s">
        <v>8</v>
      </c>
      <c r="F12" s="22"/>
      <c r="G12" s="23"/>
      <c r="H12" s="50">
        <v>75</v>
      </c>
      <c r="I12" s="50"/>
      <c r="J12" s="50"/>
      <c r="K12" s="50"/>
      <c r="L12" s="50"/>
      <c r="M12" s="77">
        <f t="shared" si="0"/>
        <v>75</v>
      </c>
      <c r="N12" s="50">
        <v>0</v>
      </c>
      <c r="O12" s="78">
        <f>Tabell4[[#This Row],[Sum]]-Tabell4[[#This Row],[Strykes]]</f>
        <v>75</v>
      </c>
    </row>
  </sheetData>
  <sortState xmlns:xlrd2="http://schemas.microsoft.com/office/spreadsheetml/2017/richdata2" ref="B2:M12">
    <sortCondition descending="1" ref="M2:M12"/>
  </sortState>
  <phoneticPr fontId="10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AE82-1FD1-4C9D-8A5E-DD0548C8AD64}">
  <dimension ref="A1:O15"/>
  <sheetViews>
    <sheetView zoomScale="110" zoomScaleNormal="110" workbookViewId="0">
      <selection activeCell="P1" sqref="P1:P1048576"/>
    </sheetView>
  </sheetViews>
  <sheetFormatPr baseColWidth="10" defaultColWidth="11.5703125" defaultRowHeight="15" x14ac:dyDescent="0.25"/>
  <cols>
    <col min="1" max="1" width="7.140625" customWidth="1"/>
    <col min="2" max="2" width="18.7109375" customWidth="1"/>
    <col min="3" max="3" width="13.140625" customWidth="1"/>
    <col min="4" max="4" width="19.7109375" bestFit="1" customWidth="1"/>
    <col min="5" max="5" width="8.28515625" customWidth="1"/>
    <col min="6" max="6" width="9" customWidth="1"/>
    <col min="7" max="12" width="5.7109375" customWidth="1"/>
    <col min="13" max="13" width="6.28515625" customWidth="1"/>
    <col min="14" max="14" width="7.140625" bestFit="1" customWidth="1"/>
    <col min="15" max="15" width="13.28515625" bestFit="1" customWidth="1"/>
  </cols>
  <sheetData>
    <row r="1" spans="1:15" x14ac:dyDescent="0.25">
      <c r="A1" s="70" t="s">
        <v>0</v>
      </c>
      <c r="B1" s="71" t="s">
        <v>2</v>
      </c>
      <c r="C1" s="71" t="s">
        <v>1</v>
      </c>
      <c r="D1" s="71" t="s">
        <v>3</v>
      </c>
      <c r="E1" s="71" t="s">
        <v>4</v>
      </c>
      <c r="F1" s="72" t="s">
        <v>15</v>
      </c>
      <c r="G1" s="73" t="s">
        <v>169</v>
      </c>
      <c r="H1" s="73" t="s">
        <v>170</v>
      </c>
      <c r="I1" s="73" t="s">
        <v>171</v>
      </c>
      <c r="J1" s="73" t="s">
        <v>172</v>
      </c>
      <c r="K1" s="73" t="s">
        <v>173</v>
      </c>
      <c r="L1" s="73" t="s">
        <v>174</v>
      </c>
      <c r="M1" s="74" t="s">
        <v>19</v>
      </c>
      <c r="N1" s="73" t="s">
        <v>324</v>
      </c>
      <c r="O1" s="75" t="s">
        <v>325</v>
      </c>
    </row>
    <row r="2" spans="1:15" x14ac:dyDescent="0.25">
      <c r="A2" s="79">
        <v>1</v>
      </c>
      <c r="B2" s="14" t="s">
        <v>111</v>
      </c>
      <c r="C2" s="14" t="s">
        <v>112</v>
      </c>
      <c r="D2" s="14" t="s">
        <v>84</v>
      </c>
      <c r="E2" s="26" t="s">
        <v>7</v>
      </c>
      <c r="F2" s="11"/>
      <c r="G2" s="5">
        <v>100</v>
      </c>
      <c r="H2" s="26">
        <v>100</v>
      </c>
      <c r="I2" s="26">
        <v>100</v>
      </c>
      <c r="J2" s="26">
        <v>100</v>
      </c>
      <c r="K2" s="26">
        <v>100</v>
      </c>
      <c r="L2" s="26">
        <v>100</v>
      </c>
      <c r="M2" s="76">
        <f t="shared" ref="M2:M11" si="0">SUM(G2:L2)</f>
        <v>600</v>
      </c>
      <c r="N2" s="26">
        <v>100</v>
      </c>
      <c r="O2" s="82">
        <f>Tabell3[[#This Row],[Sum]]-Tabell3[[#This Row],[Strykes]]</f>
        <v>500</v>
      </c>
    </row>
    <row r="3" spans="1:15" x14ac:dyDescent="0.25">
      <c r="A3" s="80">
        <v>2</v>
      </c>
      <c r="B3" s="14" t="s">
        <v>113</v>
      </c>
      <c r="C3" s="14" t="s">
        <v>114</v>
      </c>
      <c r="D3" s="14" t="s">
        <v>62</v>
      </c>
      <c r="E3" s="26" t="s">
        <v>7</v>
      </c>
      <c r="F3" s="11"/>
      <c r="G3" s="5">
        <v>95</v>
      </c>
      <c r="H3" s="26">
        <v>95</v>
      </c>
      <c r="I3" s="26">
        <v>95</v>
      </c>
      <c r="J3" s="26">
        <v>95</v>
      </c>
      <c r="K3" s="26">
        <v>85</v>
      </c>
      <c r="L3" s="26">
        <v>85</v>
      </c>
      <c r="M3" s="76">
        <f t="shared" si="0"/>
        <v>550</v>
      </c>
      <c r="N3" s="26">
        <v>85</v>
      </c>
      <c r="O3" s="82">
        <f>Tabell3[[#This Row],[Sum]]-Tabell3[[#This Row],[Strykes]]</f>
        <v>465</v>
      </c>
    </row>
    <row r="4" spans="1:15" x14ac:dyDescent="0.25">
      <c r="A4" s="79">
        <v>3</v>
      </c>
      <c r="B4" s="14" t="s">
        <v>115</v>
      </c>
      <c r="C4" s="14" t="s">
        <v>116</v>
      </c>
      <c r="D4" s="14" t="s">
        <v>75</v>
      </c>
      <c r="E4" s="26" t="s">
        <v>7</v>
      </c>
      <c r="F4" s="11"/>
      <c r="G4" s="5">
        <v>90</v>
      </c>
      <c r="H4" s="26">
        <v>72</v>
      </c>
      <c r="I4" s="26">
        <v>90</v>
      </c>
      <c r="J4" s="26">
        <v>90</v>
      </c>
      <c r="K4" s="26">
        <v>95</v>
      </c>
      <c r="L4" s="26">
        <v>80</v>
      </c>
      <c r="M4" s="76">
        <f t="shared" si="0"/>
        <v>517</v>
      </c>
      <c r="N4" s="26">
        <v>72</v>
      </c>
      <c r="O4" s="82">
        <f>Tabell3[[#This Row],[Sum]]-Tabell3[[#This Row],[Strykes]]</f>
        <v>445</v>
      </c>
    </row>
    <row r="5" spans="1:15" ht="15" customHeight="1" x14ac:dyDescent="0.25">
      <c r="A5" s="80">
        <v>4</v>
      </c>
      <c r="B5" s="14" t="s">
        <v>119</v>
      </c>
      <c r="C5" s="14" t="s">
        <v>120</v>
      </c>
      <c r="D5" s="16" t="s">
        <v>77</v>
      </c>
      <c r="E5" s="26" t="s">
        <v>7</v>
      </c>
      <c r="F5" s="11"/>
      <c r="G5" s="5">
        <v>80</v>
      </c>
      <c r="H5" s="26">
        <v>90</v>
      </c>
      <c r="I5" s="26">
        <v>85</v>
      </c>
      <c r="J5" s="26">
        <v>85</v>
      </c>
      <c r="K5" s="26">
        <v>80</v>
      </c>
      <c r="L5" s="26">
        <v>90</v>
      </c>
      <c r="M5" s="76">
        <f t="shared" si="0"/>
        <v>510</v>
      </c>
      <c r="N5" s="26">
        <v>80</v>
      </c>
      <c r="O5" s="82">
        <f>Tabell3[[#This Row],[Sum]]-Tabell3[[#This Row],[Strykes]]</f>
        <v>430</v>
      </c>
    </row>
    <row r="6" spans="1:15" x14ac:dyDescent="0.25">
      <c r="A6" s="79">
        <v>5</v>
      </c>
      <c r="B6" s="14" t="s">
        <v>117</v>
      </c>
      <c r="C6" s="14" t="s">
        <v>118</v>
      </c>
      <c r="D6" s="14" t="s">
        <v>62</v>
      </c>
      <c r="E6" s="26" t="s">
        <v>7</v>
      </c>
      <c r="F6" s="11"/>
      <c r="G6" s="5">
        <v>85</v>
      </c>
      <c r="H6" s="26">
        <v>80</v>
      </c>
      <c r="I6" s="26">
        <v>80</v>
      </c>
      <c r="J6" s="26">
        <v>80</v>
      </c>
      <c r="K6" s="26">
        <v>69</v>
      </c>
      <c r="L6" s="26">
        <v>75</v>
      </c>
      <c r="M6" s="76">
        <f t="shared" si="0"/>
        <v>469</v>
      </c>
      <c r="N6" s="26">
        <v>69</v>
      </c>
      <c r="O6" s="82">
        <f>Tabell3[[#This Row],[Sum]]-Tabell3[[#This Row],[Strykes]]</f>
        <v>400</v>
      </c>
    </row>
    <row r="7" spans="1:15" x14ac:dyDescent="0.25">
      <c r="A7" s="79">
        <v>6</v>
      </c>
      <c r="B7" s="14" t="s">
        <v>121</v>
      </c>
      <c r="C7" s="14" t="s">
        <v>122</v>
      </c>
      <c r="D7" s="14" t="s">
        <v>34</v>
      </c>
      <c r="E7" s="26" t="s">
        <v>7</v>
      </c>
      <c r="F7" s="11"/>
      <c r="G7" s="5">
        <v>75</v>
      </c>
      <c r="H7" s="26">
        <v>75</v>
      </c>
      <c r="I7" s="26">
        <v>75</v>
      </c>
      <c r="J7" s="26">
        <v>75</v>
      </c>
      <c r="K7" s="26">
        <v>75</v>
      </c>
      <c r="L7" s="29">
        <v>72</v>
      </c>
      <c r="M7" s="76">
        <f t="shared" si="0"/>
        <v>447</v>
      </c>
      <c r="N7" s="26">
        <v>72</v>
      </c>
      <c r="O7" s="82">
        <f>Tabell3[[#This Row],[Sum]]-Tabell3[[#This Row],[Strykes]]</f>
        <v>375</v>
      </c>
    </row>
    <row r="8" spans="1:15" x14ac:dyDescent="0.25">
      <c r="A8" s="80">
        <v>7</v>
      </c>
      <c r="B8" s="14" t="s">
        <v>193</v>
      </c>
      <c r="C8" s="14" t="s">
        <v>194</v>
      </c>
      <c r="D8" s="16" t="s">
        <v>62</v>
      </c>
      <c r="E8" s="26" t="s">
        <v>7</v>
      </c>
      <c r="F8" s="11"/>
      <c r="G8" s="5"/>
      <c r="H8" s="26">
        <v>85</v>
      </c>
      <c r="I8" s="26"/>
      <c r="J8" s="26">
        <v>72</v>
      </c>
      <c r="K8" s="26">
        <v>90</v>
      </c>
      <c r="L8" s="26">
        <v>95</v>
      </c>
      <c r="M8" s="76">
        <f t="shared" si="0"/>
        <v>342</v>
      </c>
      <c r="N8" s="26">
        <v>0</v>
      </c>
      <c r="O8" s="82">
        <f>Tabell3[[#This Row],[Sum]]-Tabell3[[#This Row],[Strykes]]</f>
        <v>342</v>
      </c>
    </row>
    <row r="9" spans="1:15" x14ac:dyDescent="0.25">
      <c r="A9" s="80">
        <v>8</v>
      </c>
      <c r="B9" s="14" t="s">
        <v>123</v>
      </c>
      <c r="C9" s="14" t="s">
        <v>124</v>
      </c>
      <c r="D9" s="14" t="s">
        <v>53</v>
      </c>
      <c r="E9" s="26" t="s">
        <v>7</v>
      </c>
      <c r="F9" s="11"/>
      <c r="G9" s="5">
        <v>72</v>
      </c>
      <c r="H9" s="26">
        <v>69</v>
      </c>
      <c r="I9" s="26"/>
      <c r="J9" s="26"/>
      <c r="K9" s="26">
        <v>72</v>
      </c>
      <c r="L9" s="26">
        <v>69</v>
      </c>
      <c r="M9" s="76">
        <f t="shared" si="0"/>
        <v>282</v>
      </c>
      <c r="N9" s="26">
        <v>0</v>
      </c>
      <c r="O9" s="82">
        <f>Tabell3[[#This Row],[Sum]]-Tabell3[[#This Row],[Strykes]]</f>
        <v>282</v>
      </c>
    </row>
    <row r="10" spans="1:15" x14ac:dyDescent="0.25">
      <c r="A10" s="80">
        <v>9</v>
      </c>
      <c r="B10" s="14" t="s">
        <v>256</v>
      </c>
      <c r="C10" s="14" t="s">
        <v>145</v>
      </c>
      <c r="D10" s="14" t="s">
        <v>25</v>
      </c>
      <c r="E10" s="26" t="s">
        <v>7</v>
      </c>
      <c r="F10" s="35"/>
      <c r="G10" s="8"/>
      <c r="H10" s="26"/>
      <c r="I10" s="26">
        <v>72</v>
      </c>
      <c r="J10" s="26">
        <v>69</v>
      </c>
      <c r="K10" s="26">
        <v>66</v>
      </c>
      <c r="L10" s="26"/>
      <c r="M10" s="76">
        <f t="shared" si="0"/>
        <v>207</v>
      </c>
      <c r="N10" s="26">
        <v>0</v>
      </c>
      <c r="O10" s="82">
        <f>Tabell3[[#This Row],[Sum]]-Tabell3[[#This Row],[Strykes]]</f>
        <v>207</v>
      </c>
    </row>
    <row r="11" spans="1:15" x14ac:dyDescent="0.25">
      <c r="A11" s="81">
        <v>10</v>
      </c>
      <c r="B11" s="20" t="s">
        <v>165</v>
      </c>
      <c r="C11" s="20" t="s">
        <v>257</v>
      </c>
      <c r="D11" s="20" t="s">
        <v>56</v>
      </c>
      <c r="E11" s="50" t="s">
        <v>7</v>
      </c>
      <c r="F11" s="45"/>
      <c r="G11" s="49"/>
      <c r="H11" s="50"/>
      <c r="I11" s="50">
        <v>69</v>
      </c>
      <c r="J11" s="50"/>
      <c r="K11" s="50"/>
      <c r="L11" s="50"/>
      <c r="M11" s="77">
        <f t="shared" si="0"/>
        <v>69</v>
      </c>
      <c r="N11" s="50">
        <v>0</v>
      </c>
      <c r="O11" s="83">
        <f>Tabell3[[#This Row],[Sum]]-Tabell3[[#This Row],[Strykes]]</f>
        <v>69</v>
      </c>
    </row>
    <row r="14" spans="1:15" ht="15.75" customHeight="1" x14ac:dyDescent="0.25"/>
    <row r="15" spans="1:15" ht="15" customHeight="1" x14ac:dyDescent="0.25"/>
  </sheetData>
  <sortState xmlns:xlrd2="http://schemas.microsoft.com/office/spreadsheetml/2017/richdata2" ref="A2:M11">
    <sortCondition descending="1" ref="M2:M11"/>
  </sortState>
  <phoneticPr fontId="10" type="noConversion"/>
  <pageMargins left="0.7" right="0.7" top="0.75" bottom="0.75" header="0.3" footer="0.3"/>
  <pageSetup paperSize="9" orientation="landscape" horizontalDpi="360" verticalDpi="36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C4D6-85EB-4866-8F69-77FCAE97953C}">
  <dimension ref="A1:N20"/>
  <sheetViews>
    <sheetView zoomScale="115" zoomScaleNormal="115" workbookViewId="0">
      <selection activeCell="O1" sqref="O1:O1048576"/>
    </sheetView>
  </sheetViews>
  <sheetFormatPr baseColWidth="10" defaultColWidth="11.5703125" defaultRowHeight="15" x14ac:dyDescent="0.25"/>
  <cols>
    <col min="1" max="1" width="6.85546875" customWidth="1"/>
    <col min="2" max="2" width="17.140625" customWidth="1"/>
    <col min="3" max="3" width="13.7109375" customWidth="1"/>
    <col min="4" max="4" width="16.140625" customWidth="1"/>
    <col min="5" max="5" width="7.140625" customWidth="1"/>
    <col min="6" max="11" width="5.7109375" customWidth="1"/>
    <col min="12" max="12" width="6.28515625" customWidth="1"/>
    <col min="13" max="13" width="7" bestFit="1" customWidth="1"/>
    <col min="14" max="14" width="13.28515625" bestFit="1" customWidth="1"/>
  </cols>
  <sheetData>
    <row r="1" spans="1:14" x14ac:dyDescent="0.25">
      <c r="A1" s="38" t="s">
        <v>0</v>
      </c>
      <c r="B1" s="38" t="s">
        <v>2</v>
      </c>
      <c r="C1" s="38" t="s">
        <v>1</v>
      </c>
      <c r="D1" s="39" t="s">
        <v>3</v>
      </c>
      <c r="E1" s="39" t="s">
        <v>4</v>
      </c>
      <c r="F1" s="41" t="s">
        <v>169</v>
      </c>
      <c r="G1" s="41" t="s">
        <v>170</v>
      </c>
      <c r="H1" s="41" t="s">
        <v>171</v>
      </c>
      <c r="I1" s="41" t="s">
        <v>172</v>
      </c>
      <c r="J1" s="41" t="s">
        <v>173</v>
      </c>
      <c r="K1" s="41" t="s">
        <v>174</v>
      </c>
      <c r="L1" s="34" t="s">
        <v>19</v>
      </c>
      <c r="M1" s="64" t="s">
        <v>324</v>
      </c>
      <c r="N1" s="65" t="s">
        <v>325</v>
      </c>
    </row>
    <row r="2" spans="1:14" x14ac:dyDescent="0.25">
      <c r="A2" s="24">
        <v>1</v>
      </c>
      <c r="B2" s="14" t="s">
        <v>107</v>
      </c>
      <c r="C2" s="14" t="s">
        <v>108</v>
      </c>
      <c r="D2" s="14" t="s">
        <v>24</v>
      </c>
      <c r="E2" s="26" t="s">
        <v>6</v>
      </c>
      <c r="F2" s="5">
        <v>95</v>
      </c>
      <c r="G2" s="26">
        <v>100</v>
      </c>
      <c r="H2" s="26">
        <v>100</v>
      </c>
      <c r="I2" s="26">
        <v>100</v>
      </c>
      <c r="J2" s="26">
        <v>95</v>
      </c>
      <c r="K2" s="26">
        <v>100</v>
      </c>
      <c r="L2" s="76">
        <f t="shared" ref="L2:L20" si="0">SUM(F2:K2)</f>
        <v>590</v>
      </c>
      <c r="M2" s="25">
        <v>95</v>
      </c>
      <c r="N2" s="84">
        <f>Tabell2[[#This Row],[Sum]]-Tabell2[[#This Row],[Strykes]]</f>
        <v>495</v>
      </c>
    </row>
    <row r="3" spans="1:14" ht="15.75" customHeight="1" x14ac:dyDescent="0.25">
      <c r="A3" s="15">
        <v>2</v>
      </c>
      <c r="B3" s="14" t="s">
        <v>82</v>
      </c>
      <c r="C3" s="14" t="s">
        <v>83</v>
      </c>
      <c r="D3" s="14" t="s">
        <v>33</v>
      </c>
      <c r="E3" s="26" t="s">
        <v>6</v>
      </c>
      <c r="F3" s="5">
        <v>90</v>
      </c>
      <c r="G3" s="26">
        <v>95</v>
      </c>
      <c r="H3" s="26">
        <v>90</v>
      </c>
      <c r="I3" s="26">
        <v>90</v>
      </c>
      <c r="J3" s="26">
        <v>90</v>
      </c>
      <c r="K3" s="26">
        <v>95</v>
      </c>
      <c r="L3" s="76">
        <f t="shared" si="0"/>
        <v>550</v>
      </c>
      <c r="M3" s="26">
        <v>90</v>
      </c>
      <c r="N3" s="78">
        <f>Tabell2[[#This Row],[Sum]]-Tabell2[[#This Row],[Strykes]]</f>
        <v>460</v>
      </c>
    </row>
    <row r="4" spans="1:14" x14ac:dyDescent="0.25">
      <c r="A4" s="24">
        <v>3</v>
      </c>
      <c r="B4" s="14" t="s">
        <v>60</v>
      </c>
      <c r="C4" s="14" t="s">
        <v>109</v>
      </c>
      <c r="D4" s="14" t="s">
        <v>33</v>
      </c>
      <c r="E4" s="26" t="s">
        <v>6</v>
      </c>
      <c r="F4" s="5">
        <v>85</v>
      </c>
      <c r="G4" s="26">
        <v>90</v>
      </c>
      <c r="H4" s="26">
        <v>85</v>
      </c>
      <c r="I4" s="26">
        <v>85</v>
      </c>
      <c r="J4" s="26">
        <v>69</v>
      </c>
      <c r="K4" s="26">
        <v>90</v>
      </c>
      <c r="L4" s="76">
        <f t="shared" si="0"/>
        <v>504</v>
      </c>
      <c r="M4" s="26">
        <v>69</v>
      </c>
      <c r="N4" s="78">
        <f>Tabell2[[#This Row],[Sum]]-Tabell2[[#This Row],[Strykes]]</f>
        <v>435</v>
      </c>
    </row>
    <row r="5" spans="1:14" x14ac:dyDescent="0.25">
      <c r="A5" s="24">
        <v>4</v>
      </c>
      <c r="B5" s="14" t="s">
        <v>105</v>
      </c>
      <c r="C5" s="14" t="s">
        <v>106</v>
      </c>
      <c r="D5" s="14" t="s">
        <v>75</v>
      </c>
      <c r="E5" s="26" t="s">
        <v>6</v>
      </c>
      <c r="F5" s="5">
        <v>100</v>
      </c>
      <c r="G5" s="26"/>
      <c r="H5" s="26">
        <v>95</v>
      </c>
      <c r="I5" s="26">
        <v>95</v>
      </c>
      <c r="J5" s="26">
        <v>100</v>
      </c>
      <c r="K5" s="26"/>
      <c r="L5" s="76">
        <f t="shared" si="0"/>
        <v>390</v>
      </c>
      <c r="M5" s="26">
        <v>0</v>
      </c>
      <c r="N5" s="78">
        <f>Tabell2[[#This Row],[Sum]]-Tabell2[[#This Row],[Strykes]]</f>
        <v>390</v>
      </c>
    </row>
    <row r="6" spans="1:14" ht="15.4" customHeight="1" x14ac:dyDescent="0.25">
      <c r="A6" s="15">
        <v>5</v>
      </c>
      <c r="B6" s="14" t="s">
        <v>181</v>
      </c>
      <c r="C6" s="14" t="s">
        <v>182</v>
      </c>
      <c r="D6" s="14" t="s">
        <v>34</v>
      </c>
      <c r="E6" s="26" t="s">
        <v>6</v>
      </c>
      <c r="F6" s="5"/>
      <c r="G6" s="26">
        <v>72</v>
      </c>
      <c r="H6" s="26">
        <v>69</v>
      </c>
      <c r="I6" s="26">
        <v>72</v>
      </c>
      <c r="J6" s="26">
        <v>75</v>
      </c>
      <c r="K6" s="29">
        <v>80</v>
      </c>
      <c r="L6" s="76">
        <f t="shared" si="0"/>
        <v>368</v>
      </c>
      <c r="M6" s="26">
        <v>0</v>
      </c>
      <c r="N6" s="78">
        <f>Tabell2[[#This Row],[Sum]]-Tabell2[[#This Row],[Strykes]]</f>
        <v>368</v>
      </c>
    </row>
    <row r="7" spans="1:14" x14ac:dyDescent="0.25">
      <c r="A7" s="24">
        <v>6</v>
      </c>
      <c r="B7" s="14" t="s">
        <v>179</v>
      </c>
      <c r="C7" s="14" t="s">
        <v>180</v>
      </c>
      <c r="D7" s="14" t="s">
        <v>24</v>
      </c>
      <c r="E7" s="26" t="s">
        <v>6</v>
      </c>
      <c r="F7" s="5"/>
      <c r="G7" s="26">
        <v>75</v>
      </c>
      <c r="H7" s="26">
        <v>75</v>
      </c>
      <c r="I7" s="26">
        <v>60</v>
      </c>
      <c r="J7" s="26">
        <v>60</v>
      </c>
      <c r="K7" s="26">
        <v>85</v>
      </c>
      <c r="L7" s="76">
        <f t="shared" si="0"/>
        <v>355</v>
      </c>
      <c r="M7" s="26">
        <v>0</v>
      </c>
      <c r="N7" s="78">
        <f>Tabell2[[#This Row],[Sum]]-Tabell2[[#This Row],[Strykes]]</f>
        <v>355</v>
      </c>
    </row>
    <row r="8" spans="1:14" x14ac:dyDescent="0.25">
      <c r="A8" s="24">
        <v>7</v>
      </c>
      <c r="B8" s="14" t="s">
        <v>175</v>
      </c>
      <c r="C8" s="14" t="s">
        <v>176</v>
      </c>
      <c r="D8" s="14" t="s">
        <v>35</v>
      </c>
      <c r="E8" s="26" t="s">
        <v>6</v>
      </c>
      <c r="F8" s="5"/>
      <c r="G8" s="26">
        <v>85</v>
      </c>
      <c r="H8" s="26">
        <v>80</v>
      </c>
      <c r="I8" s="26">
        <v>80</v>
      </c>
      <c r="J8" s="26">
        <v>72</v>
      </c>
      <c r="K8" s="26"/>
      <c r="L8" s="76">
        <f t="shared" si="0"/>
        <v>317</v>
      </c>
      <c r="M8" s="26">
        <v>0</v>
      </c>
      <c r="N8" s="78">
        <f>Tabell2[[#This Row],[Sum]]-Tabell2[[#This Row],[Strykes]]</f>
        <v>317</v>
      </c>
    </row>
    <row r="9" spans="1:14" ht="15.75" customHeight="1" x14ac:dyDescent="0.25">
      <c r="A9" s="15">
        <v>8</v>
      </c>
      <c r="B9" s="14" t="s">
        <v>189</v>
      </c>
      <c r="C9" s="14" t="s">
        <v>190</v>
      </c>
      <c r="D9" s="16" t="s">
        <v>24</v>
      </c>
      <c r="E9" s="26" t="s">
        <v>6</v>
      </c>
      <c r="F9" s="5"/>
      <c r="G9" s="26">
        <v>60</v>
      </c>
      <c r="H9" s="26">
        <v>56</v>
      </c>
      <c r="I9" s="26">
        <v>56</v>
      </c>
      <c r="J9" s="26">
        <v>56</v>
      </c>
      <c r="K9" s="26">
        <v>66</v>
      </c>
      <c r="L9" s="76">
        <f t="shared" si="0"/>
        <v>294</v>
      </c>
      <c r="M9" s="26">
        <v>0</v>
      </c>
      <c r="N9" s="78">
        <f>Tabell2[[#This Row],[Sum]]-Tabell2[[#This Row],[Strykes]]</f>
        <v>294</v>
      </c>
    </row>
    <row r="10" spans="1:14" ht="17.25" customHeight="1" x14ac:dyDescent="0.25">
      <c r="A10" s="24">
        <v>9</v>
      </c>
      <c r="B10" s="14" t="s">
        <v>110</v>
      </c>
      <c r="C10" s="14" t="s">
        <v>101</v>
      </c>
      <c r="D10" s="14" t="s">
        <v>75</v>
      </c>
      <c r="E10" s="26" t="s">
        <v>6</v>
      </c>
      <c r="F10" s="5">
        <v>80</v>
      </c>
      <c r="G10" s="26"/>
      <c r="H10" s="26">
        <v>63</v>
      </c>
      <c r="I10" s="26"/>
      <c r="J10" s="26">
        <v>66</v>
      </c>
      <c r="K10" s="26">
        <v>69</v>
      </c>
      <c r="L10" s="76">
        <f t="shared" si="0"/>
        <v>278</v>
      </c>
      <c r="M10" s="26">
        <v>0</v>
      </c>
      <c r="N10" s="78">
        <f>Tabell2[[#This Row],[Sum]]-Tabell2[[#This Row],[Strykes]]</f>
        <v>278</v>
      </c>
    </row>
    <row r="11" spans="1:14" x14ac:dyDescent="0.25">
      <c r="A11" s="24">
        <v>10</v>
      </c>
      <c r="B11" s="14" t="s">
        <v>186</v>
      </c>
      <c r="C11" s="14" t="s">
        <v>187</v>
      </c>
      <c r="D11" s="16" t="s">
        <v>34</v>
      </c>
      <c r="E11" s="26" t="s">
        <v>6</v>
      </c>
      <c r="F11" s="5"/>
      <c r="G11" s="26">
        <v>66</v>
      </c>
      <c r="H11" s="26">
        <v>60</v>
      </c>
      <c r="I11" s="26">
        <v>69</v>
      </c>
      <c r="J11" s="26">
        <v>63</v>
      </c>
      <c r="K11" s="26"/>
      <c r="L11" s="76">
        <f t="shared" si="0"/>
        <v>258</v>
      </c>
      <c r="M11" s="26">
        <v>0</v>
      </c>
      <c r="N11" s="78">
        <f>Tabell2[[#This Row],[Sum]]-Tabell2[[#This Row],[Strykes]]</f>
        <v>258</v>
      </c>
    </row>
    <row r="12" spans="1:14" x14ac:dyDescent="0.25">
      <c r="A12" s="15">
        <v>11</v>
      </c>
      <c r="B12" s="30" t="s">
        <v>191</v>
      </c>
      <c r="C12" s="30" t="s">
        <v>192</v>
      </c>
      <c r="D12" s="31" t="s">
        <v>35</v>
      </c>
      <c r="E12" s="25" t="s">
        <v>6</v>
      </c>
      <c r="F12" s="12"/>
      <c r="G12" s="25">
        <v>58</v>
      </c>
      <c r="H12" s="25">
        <v>60</v>
      </c>
      <c r="I12" s="25">
        <v>63</v>
      </c>
      <c r="J12" s="25">
        <v>58</v>
      </c>
      <c r="K12" s="32"/>
      <c r="L12" s="76">
        <f t="shared" si="0"/>
        <v>239</v>
      </c>
      <c r="M12" s="26">
        <v>0</v>
      </c>
      <c r="N12" s="78">
        <f>Tabell2[[#This Row],[Sum]]-Tabell2[[#This Row],[Strykes]]</f>
        <v>239</v>
      </c>
    </row>
    <row r="13" spans="1:14" ht="17.25" customHeight="1" x14ac:dyDescent="0.25">
      <c r="A13" s="24">
        <v>12</v>
      </c>
      <c r="B13" s="14" t="s">
        <v>249</v>
      </c>
      <c r="C13" s="14" t="s">
        <v>250</v>
      </c>
      <c r="D13" s="62" t="s">
        <v>77</v>
      </c>
      <c r="E13" s="25" t="s">
        <v>6</v>
      </c>
      <c r="F13" s="8"/>
      <c r="G13" s="26"/>
      <c r="H13" s="26">
        <v>72</v>
      </c>
      <c r="I13" s="26">
        <v>75</v>
      </c>
      <c r="J13" s="26">
        <v>85</v>
      </c>
      <c r="K13" s="27"/>
      <c r="L13" s="76">
        <f t="shared" si="0"/>
        <v>232</v>
      </c>
      <c r="M13" s="26">
        <v>0</v>
      </c>
      <c r="N13" s="78">
        <f>Tabell2[[#This Row],[Sum]]-Tabell2[[#This Row],[Strykes]]</f>
        <v>232</v>
      </c>
    </row>
    <row r="14" spans="1:14" x14ac:dyDescent="0.25">
      <c r="A14" s="24">
        <v>13</v>
      </c>
      <c r="B14" s="14" t="s">
        <v>46</v>
      </c>
      <c r="C14" s="14" t="s">
        <v>320</v>
      </c>
      <c r="D14" s="62" t="s">
        <v>75</v>
      </c>
      <c r="E14" s="25" t="s">
        <v>6</v>
      </c>
      <c r="F14" s="8"/>
      <c r="G14" s="26"/>
      <c r="H14" s="26"/>
      <c r="I14" s="26"/>
      <c r="J14" s="26">
        <v>80</v>
      </c>
      <c r="K14" s="27">
        <v>75</v>
      </c>
      <c r="L14" s="76">
        <f t="shared" si="0"/>
        <v>155</v>
      </c>
      <c r="M14" s="26">
        <v>0</v>
      </c>
      <c r="N14" s="78">
        <f>Tabell2[[#This Row],[Sum]]-Tabell2[[#This Row],[Strykes]]</f>
        <v>155</v>
      </c>
    </row>
    <row r="15" spans="1:14" x14ac:dyDescent="0.25">
      <c r="A15" s="15">
        <v>14</v>
      </c>
      <c r="B15" s="14" t="s">
        <v>183</v>
      </c>
      <c r="C15" s="14" t="s">
        <v>184</v>
      </c>
      <c r="D15" s="16" t="s">
        <v>185</v>
      </c>
      <c r="E15" s="25" t="s">
        <v>6</v>
      </c>
      <c r="F15" s="23"/>
      <c r="G15" s="50">
        <v>69</v>
      </c>
      <c r="H15" s="50"/>
      <c r="I15" s="50"/>
      <c r="J15" s="50"/>
      <c r="K15" s="51">
        <v>72</v>
      </c>
      <c r="L15" s="76">
        <f t="shared" si="0"/>
        <v>141</v>
      </c>
      <c r="M15" s="26">
        <v>0</v>
      </c>
      <c r="N15" s="78">
        <f>Tabell2[[#This Row],[Sum]]-Tabell2[[#This Row],[Strykes]]</f>
        <v>141</v>
      </c>
    </row>
    <row r="16" spans="1:14" x14ac:dyDescent="0.25">
      <c r="A16" s="24">
        <v>15</v>
      </c>
      <c r="B16" s="20" t="s">
        <v>177</v>
      </c>
      <c r="C16" s="20" t="s">
        <v>178</v>
      </c>
      <c r="D16" s="20" t="s">
        <v>35</v>
      </c>
      <c r="E16" s="26" t="s">
        <v>6</v>
      </c>
      <c r="F16" s="5"/>
      <c r="G16" s="26">
        <v>80</v>
      </c>
      <c r="H16" s="26"/>
      <c r="I16" s="26">
        <v>58</v>
      </c>
      <c r="J16" s="26"/>
      <c r="K16" s="26"/>
      <c r="L16" s="76">
        <f t="shared" si="0"/>
        <v>138</v>
      </c>
      <c r="M16" s="26">
        <v>0</v>
      </c>
      <c r="N16" s="78">
        <f>Tabell2[[#This Row],[Sum]]-Tabell2[[#This Row],[Strykes]]</f>
        <v>138</v>
      </c>
    </row>
    <row r="17" spans="1:14" x14ac:dyDescent="0.25">
      <c r="A17" s="24">
        <v>16</v>
      </c>
      <c r="B17" s="20" t="s">
        <v>253</v>
      </c>
      <c r="C17" s="20" t="s">
        <v>254</v>
      </c>
      <c r="D17" s="52" t="s">
        <v>255</v>
      </c>
      <c r="E17" s="26" t="s">
        <v>6</v>
      </c>
      <c r="F17" s="8"/>
      <c r="G17" s="26"/>
      <c r="H17" s="26"/>
      <c r="I17" s="26">
        <v>66</v>
      </c>
      <c r="J17" s="26"/>
      <c r="K17" s="26"/>
      <c r="L17" s="76">
        <f t="shared" si="0"/>
        <v>66</v>
      </c>
      <c r="M17" s="26">
        <v>0</v>
      </c>
      <c r="N17" s="78">
        <f>Tabell2[[#This Row],[Sum]]-Tabell2[[#This Row],[Strykes]]</f>
        <v>66</v>
      </c>
    </row>
    <row r="18" spans="1:14" x14ac:dyDescent="0.25">
      <c r="A18" s="15">
        <v>16</v>
      </c>
      <c r="B18" s="20" t="s">
        <v>251</v>
      </c>
      <c r="C18" s="20" t="s">
        <v>252</v>
      </c>
      <c r="D18" s="48" t="s">
        <v>33</v>
      </c>
      <c r="E18" s="26" t="s">
        <v>6</v>
      </c>
      <c r="F18" s="8"/>
      <c r="G18" s="26"/>
      <c r="H18" s="26">
        <v>66</v>
      </c>
      <c r="I18" s="26"/>
      <c r="J18" s="26"/>
      <c r="K18" s="26"/>
      <c r="L18" s="76">
        <f t="shared" si="0"/>
        <v>66</v>
      </c>
      <c r="M18" s="26">
        <v>0</v>
      </c>
      <c r="N18" s="78">
        <f>Tabell2[[#This Row],[Sum]]-Tabell2[[#This Row],[Strykes]]</f>
        <v>66</v>
      </c>
    </row>
    <row r="19" spans="1:14" x14ac:dyDescent="0.25">
      <c r="A19" s="24">
        <v>18</v>
      </c>
      <c r="B19" t="s">
        <v>326</v>
      </c>
      <c r="C19" t="s">
        <v>327</v>
      </c>
      <c r="D19" t="s">
        <v>40</v>
      </c>
      <c r="E19" s="33" t="s">
        <v>6</v>
      </c>
      <c r="F19" s="49"/>
      <c r="G19" s="50"/>
      <c r="H19" s="50"/>
      <c r="I19" s="50"/>
      <c r="J19" s="50"/>
      <c r="K19" s="51">
        <v>63</v>
      </c>
      <c r="L19" s="76">
        <f t="shared" si="0"/>
        <v>63</v>
      </c>
      <c r="M19" s="50">
        <v>0</v>
      </c>
      <c r="N19" s="85">
        <f>Tabell2[[#This Row],[Sum]]-Tabell2[[#This Row],[Strykes]]</f>
        <v>63</v>
      </c>
    </row>
    <row r="20" spans="1:14" x14ac:dyDescent="0.25">
      <c r="A20" s="24">
        <v>18</v>
      </c>
      <c r="B20" s="20" t="s">
        <v>188</v>
      </c>
      <c r="C20" s="20" t="s">
        <v>50</v>
      </c>
      <c r="D20" s="20" t="s">
        <v>75</v>
      </c>
      <c r="E20" s="33" t="s">
        <v>6</v>
      </c>
      <c r="F20" s="23"/>
      <c r="G20" s="50">
        <v>63</v>
      </c>
      <c r="H20" s="50"/>
      <c r="I20" s="50"/>
      <c r="J20" s="50"/>
      <c r="K20" s="51"/>
      <c r="L20" s="76">
        <f t="shared" si="0"/>
        <v>63</v>
      </c>
      <c r="M20" s="50">
        <v>0</v>
      </c>
      <c r="N20" s="85">
        <f>Tabell2[[#This Row],[Sum]]-Tabell2[[#This Row],[Strykes]]</f>
        <v>63</v>
      </c>
    </row>
  </sheetData>
  <sortState xmlns:xlrd2="http://schemas.microsoft.com/office/spreadsheetml/2017/richdata2" ref="B2:L20">
    <sortCondition descending="1" ref="L2:L20"/>
  </sortState>
  <phoneticPr fontId="10" type="noConversion"/>
  <pageMargins left="0.7" right="0.7" top="0.75" bottom="0.75" header="0.3" footer="0.3"/>
  <pageSetup paperSize="9" orientation="landscape" horizontalDpi="360" verticalDpi="36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7A187-C82C-4438-BF11-0C91CF2C92BA}">
  <dimension ref="A1:O18"/>
  <sheetViews>
    <sheetView tabSelected="1" workbookViewId="0"/>
  </sheetViews>
  <sheetFormatPr baseColWidth="10" defaultColWidth="11.5703125" defaultRowHeight="15" x14ac:dyDescent="0.25"/>
  <cols>
    <col min="1" max="1" width="7.28515625" customWidth="1"/>
    <col min="2" max="2" width="17.28515625" customWidth="1"/>
    <col min="3" max="3" width="17" customWidth="1"/>
    <col min="4" max="4" width="19.7109375" bestFit="1" customWidth="1"/>
    <col min="5" max="5" width="7.28515625" customWidth="1"/>
    <col min="6" max="6" width="7.7109375" customWidth="1"/>
    <col min="7" max="12" width="5.7109375" customWidth="1"/>
    <col min="13" max="13" width="6.7109375" customWidth="1"/>
    <col min="14" max="14" width="7" bestFit="1" customWidth="1"/>
    <col min="15" max="15" width="13.140625" bestFit="1" customWidth="1"/>
  </cols>
  <sheetData>
    <row r="1" spans="1:15" x14ac:dyDescent="0.25">
      <c r="A1" s="38" t="s">
        <v>0</v>
      </c>
      <c r="B1" s="38" t="s">
        <v>2</v>
      </c>
      <c r="C1" s="38" t="s">
        <v>1</v>
      </c>
      <c r="D1" s="39" t="s">
        <v>3</v>
      </c>
      <c r="E1" s="39" t="s">
        <v>4</v>
      </c>
      <c r="F1" s="40" t="s">
        <v>15</v>
      </c>
      <c r="G1" s="41" t="s">
        <v>169</v>
      </c>
      <c r="H1" s="41" t="s">
        <v>170</v>
      </c>
      <c r="I1" s="41" t="s">
        <v>171</v>
      </c>
      <c r="J1" s="41" t="s">
        <v>172</v>
      </c>
      <c r="K1" s="41" t="s">
        <v>173</v>
      </c>
      <c r="L1" s="41" t="s">
        <v>174</v>
      </c>
      <c r="M1" s="28" t="s">
        <v>19</v>
      </c>
      <c r="N1" s="41" t="s">
        <v>324</v>
      </c>
      <c r="O1" s="41" t="s">
        <v>325</v>
      </c>
    </row>
    <row r="2" spans="1:15" ht="15.75" customHeight="1" x14ac:dyDescent="0.25">
      <c r="A2" s="24">
        <v>1</v>
      </c>
      <c r="B2" s="14" t="s">
        <v>71</v>
      </c>
      <c r="C2" s="14" t="s">
        <v>64</v>
      </c>
      <c r="D2" s="14" t="s">
        <v>26</v>
      </c>
      <c r="E2" s="26" t="s">
        <v>5</v>
      </c>
      <c r="F2" s="11"/>
      <c r="G2" s="5">
        <v>100</v>
      </c>
      <c r="H2" s="26">
        <v>95</v>
      </c>
      <c r="I2" s="26">
        <v>90</v>
      </c>
      <c r="J2" s="26">
        <v>100</v>
      </c>
      <c r="K2" s="26">
        <v>100</v>
      </c>
      <c r="L2" s="26">
        <v>90</v>
      </c>
      <c r="M2" s="76">
        <f t="shared" ref="M2:M18" si="0">SUM(G2:L2)</f>
        <v>575</v>
      </c>
      <c r="N2" s="26">
        <v>90</v>
      </c>
      <c r="O2" s="78">
        <f>Tabell1[[#This Row],[Sum]]-Tabell1[[#This Row],[Strykes]]</f>
        <v>485</v>
      </c>
    </row>
    <row r="3" spans="1:15" ht="15.75" customHeight="1" x14ac:dyDescent="0.25">
      <c r="A3" s="24">
        <v>2</v>
      </c>
      <c r="B3" s="14" t="s">
        <v>78</v>
      </c>
      <c r="C3" s="14" t="s">
        <v>79</v>
      </c>
      <c r="D3" s="14" t="s">
        <v>40</v>
      </c>
      <c r="E3" s="26" t="s">
        <v>5</v>
      </c>
      <c r="F3" s="11"/>
      <c r="G3" s="5">
        <v>80</v>
      </c>
      <c r="H3" s="26">
        <v>100</v>
      </c>
      <c r="I3" s="26">
        <v>100</v>
      </c>
      <c r="J3" s="26">
        <v>95</v>
      </c>
      <c r="K3" s="26">
        <v>95</v>
      </c>
      <c r="L3" s="26">
        <v>80</v>
      </c>
      <c r="M3" s="76">
        <f t="shared" si="0"/>
        <v>550</v>
      </c>
      <c r="N3" s="26">
        <v>80</v>
      </c>
      <c r="O3" s="78">
        <f>Tabell1[[#This Row],[Sum]]-Tabell1[[#This Row],[Strykes]]</f>
        <v>470</v>
      </c>
    </row>
    <row r="4" spans="1:15" ht="15.75" customHeight="1" x14ac:dyDescent="0.25">
      <c r="A4" s="24">
        <v>3</v>
      </c>
      <c r="B4" s="14" t="s">
        <v>72</v>
      </c>
      <c r="C4" s="14" t="s">
        <v>73</v>
      </c>
      <c r="D4" s="14" t="s">
        <v>34</v>
      </c>
      <c r="E4" s="26" t="s">
        <v>5</v>
      </c>
      <c r="F4" s="11"/>
      <c r="G4" s="5">
        <v>95</v>
      </c>
      <c r="H4" s="26">
        <v>80</v>
      </c>
      <c r="I4" s="26">
        <v>85</v>
      </c>
      <c r="J4" s="26">
        <v>85</v>
      </c>
      <c r="K4" s="26">
        <v>75</v>
      </c>
      <c r="L4" s="26">
        <v>100</v>
      </c>
      <c r="M4" s="76">
        <f t="shared" si="0"/>
        <v>520</v>
      </c>
      <c r="N4" s="26">
        <v>75</v>
      </c>
      <c r="O4" s="78">
        <f>Tabell1[[#This Row],[Sum]]-Tabell1[[#This Row],[Strykes]]</f>
        <v>445</v>
      </c>
    </row>
    <row r="5" spans="1:15" ht="15.75" customHeight="1" x14ac:dyDescent="0.25">
      <c r="A5" s="24">
        <v>4</v>
      </c>
      <c r="B5" s="14" t="s">
        <v>163</v>
      </c>
      <c r="C5" s="14" t="s">
        <v>164</v>
      </c>
      <c r="D5" s="16" t="s">
        <v>62</v>
      </c>
      <c r="E5" s="26" t="s">
        <v>5</v>
      </c>
      <c r="F5" s="11"/>
      <c r="G5" s="5"/>
      <c r="H5" s="26">
        <v>72</v>
      </c>
      <c r="I5" s="26">
        <v>95</v>
      </c>
      <c r="J5" s="26">
        <v>90</v>
      </c>
      <c r="K5" s="26">
        <v>90</v>
      </c>
      <c r="L5" s="26">
        <v>95</v>
      </c>
      <c r="M5" s="76">
        <f t="shared" si="0"/>
        <v>442</v>
      </c>
      <c r="N5" s="26">
        <v>0</v>
      </c>
      <c r="O5" s="78">
        <f>Tabell1[[#This Row],[Sum]]-Tabell1[[#This Row],[Strykes]]</f>
        <v>442</v>
      </c>
    </row>
    <row r="6" spans="1:15" ht="15.75" customHeight="1" x14ac:dyDescent="0.25">
      <c r="A6" s="24">
        <v>5</v>
      </c>
      <c r="B6" s="14" t="s">
        <v>103</v>
      </c>
      <c r="C6" s="14" t="s">
        <v>104</v>
      </c>
      <c r="D6" s="16" t="s">
        <v>34</v>
      </c>
      <c r="E6" s="26" t="s">
        <v>5</v>
      </c>
      <c r="F6" s="11"/>
      <c r="G6" s="5">
        <v>75</v>
      </c>
      <c r="H6" s="26">
        <v>63</v>
      </c>
      <c r="I6" s="26">
        <v>75</v>
      </c>
      <c r="J6" s="26">
        <v>75</v>
      </c>
      <c r="K6" s="26">
        <v>72</v>
      </c>
      <c r="L6" s="26">
        <v>85</v>
      </c>
      <c r="M6" s="76">
        <f t="shared" si="0"/>
        <v>445</v>
      </c>
      <c r="N6" s="26">
        <v>63</v>
      </c>
      <c r="O6" s="78">
        <f>Tabell1[[#This Row],[Sum]]-Tabell1[[#This Row],[Strykes]]</f>
        <v>382</v>
      </c>
    </row>
    <row r="7" spans="1:15" ht="15.75" customHeight="1" x14ac:dyDescent="0.25">
      <c r="A7" s="24">
        <v>6</v>
      </c>
      <c r="B7" s="14" t="s">
        <v>74</v>
      </c>
      <c r="C7" s="14" t="s">
        <v>47</v>
      </c>
      <c r="D7" s="14" t="s">
        <v>75</v>
      </c>
      <c r="E7" s="26" t="s">
        <v>5</v>
      </c>
      <c r="F7" s="11"/>
      <c r="G7" s="5">
        <v>90</v>
      </c>
      <c r="H7" s="26">
        <v>66</v>
      </c>
      <c r="I7" s="26">
        <v>69</v>
      </c>
      <c r="J7" s="26">
        <v>72</v>
      </c>
      <c r="K7" s="26">
        <v>63</v>
      </c>
      <c r="L7" s="26">
        <v>75</v>
      </c>
      <c r="M7" s="76">
        <f t="shared" si="0"/>
        <v>435</v>
      </c>
      <c r="N7" s="26">
        <v>63</v>
      </c>
      <c r="O7" s="78">
        <f>Tabell1[[#This Row],[Sum]]-Tabell1[[#This Row],[Strykes]]</f>
        <v>372</v>
      </c>
    </row>
    <row r="8" spans="1:15" ht="15.75" customHeight="1" x14ac:dyDescent="0.25">
      <c r="A8" s="24">
        <v>7</v>
      </c>
      <c r="B8" s="14" t="s">
        <v>76</v>
      </c>
      <c r="C8" s="14" t="s">
        <v>81</v>
      </c>
      <c r="D8" s="14" t="s">
        <v>77</v>
      </c>
      <c r="E8" s="26" t="s">
        <v>5</v>
      </c>
      <c r="F8" s="11"/>
      <c r="G8" s="5">
        <v>85</v>
      </c>
      <c r="H8" s="26">
        <v>85</v>
      </c>
      <c r="I8" s="26">
        <v>80</v>
      </c>
      <c r="J8" s="26">
        <v>80</v>
      </c>
      <c r="K8" s="26"/>
      <c r="L8" s="26"/>
      <c r="M8" s="76">
        <f t="shared" si="0"/>
        <v>330</v>
      </c>
      <c r="N8" s="26">
        <v>0</v>
      </c>
      <c r="O8" s="78">
        <f>Tabell1[[#This Row],[Sum]]-Tabell1[[#This Row],[Strykes]]</f>
        <v>330</v>
      </c>
    </row>
    <row r="9" spans="1:15" ht="15.75" customHeight="1" x14ac:dyDescent="0.25">
      <c r="A9" s="24">
        <v>8</v>
      </c>
      <c r="B9" s="14" t="s">
        <v>165</v>
      </c>
      <c r="C9" s="14" t="s">
        <v>166</v>
      </c>
      <c r="D9" s="14" t="s">
        <v>62</v>
      </c>
      <c r="E9" s="26" t="s">
        <v>5</v>
      </c>
      <c r="F9" s="11"/>
      <c r="G9" s="5"/>
      <c r="H9" s="26">
        <v>60</v>
      </c>
      <c r="I9" s="26">
        <v>72</v>
      </c>
      <c r="J9" s="26">
        <v>69</v>
      </c>
      <c r="K9" s="26">
        <v>69</v>
      </c>
      <c r="L9" s="26"/>
      <c r="M9" s="76">
        <f t="shared" si="0"/>
        <v>270</v>
      </c>
      <c r="N9" s="26">
        <v>0</v>
      </c>
      <c r="O9" s="78">
        <f>Tabell1[[#This Row],[Sum]]-Tabell1[[#This Row],[Strykes]]</f>
        <v>270</v>
      </c>
    </row>
    <row r="10" spans="1:15" ht="15.75" customHeight="1" x14ac:dyDescent="0.25">
      <c r="A10" s="24">
        <v>8</v>
      </c>
      <c r="B10" s="14" t="s">
        <v>80</v>
      </c>
      <c r="C10" s="14" t="s">
        <v>50</v>
      </c>
      <c r="D10" s="16" t="s">
        <v>75</v>
      </c>
      <c r="E10" s="26" t="s">
        <v>5</v>
      </c>
      <c r="F10" s="11"/>
      <c r="G10" s="5">
        <v>72</v>
      </c>
      <c r="H10" s="26">
        <v>69</v>
      </c>
      <c r="I10" s="26">
        <v>63</v>
      </c>
      <c r="J10" s="26"/>
      <c r="K10" s="26">
        <v>66</v>
      </c>
      <c r="L10" s="26"/>
      <c r="M10" s="76">
        <f t="shared" si="0"/>
        <v>270</v>
      </c>
      <c r="N10" s="26">
        <v>0</v>
      </c>
      <c r="O10" s="86">
        <f>Tabell1[[#This Row],[Sum]]-Tabell1[[#This Row],[Strykes]]</f>
        <v>270</v>
      </c>
    </row>
    <row r="11" spans="1:15" ht="15.75" customHeight="1" x14ac:dyDescent="0.25">
      <c r="A11" s="24">
        <v>10</v>
      </c>
      <c r="B11" s="14" t="s">
        <v>247</v>
      </c>
      <c r="C11" s="14" t="s">
        <v>248</v>
      </c>
      <c r="D11" s="14" t="s">
        <v>24</v>
      </c>
      <c r="E11" s="26" t="s">
        <v>5</v>
      </c>
      <c r="F11" s="35"/>
      <c r="G11" s="8"/>
      <c r="H11" s="26"/>
      <c r="I11" s="26"/>
      <c r="J11" s="26">
        <v>66</v>
      </c>
      <c r="K11" s="26">
        <v>60</v>
      </c>
      <c r="L11" s="26">
        <v>72</v>
      </c>
      <c r="M11" s="76">
        <f t="shared" si="0"/>
        <v>198</v>
      </c>
      <c r="N11" s="26">
        <v>0</v>
      </c>
      <c r="O11" s="78">
        <f>Tabell1[[#This Row],[Sum]]-Tabell1[[#This Row],[Strykes]]</f>
        <v>198</v>
      </c>
    </row>
    <row r="12" spans="1:15" ht="15.75" customHeight="1" x14ac:dyDescent="0.25">
      <c r="A12" s="24">
        <v>11</v>
      </c>
      <c r="B12" s="14" t="s">
        <v>245</v>
      </c>
      <c r="C12" s="14" t="s">
        <v>246</v>
      </c>
      <c r="D12" s="14" t="s">
        <v>77</v>
      </c>
      <c r="E12" s="26" t="s">
        <v>5</v>
      </c>
      <c r="F12" s="35"/>
      <c r="G12" s="8"/>
      <c r="H12" s="26"/>
      <c r="I12" s="26">
        <v>66</v>
      </c>
      <c r="J12" s="26"/>
      <c r="K12" s="26">
        <v>80</v>
      </c>
      <c r="L12" s="26"/>
      <c r="M12" s="76">
        <f t="shared" si="0"/>
        <v>146</v>
      </c>
      <c r="N12" s="26">
        <v>0</v>
      </c>
      <c r="O12" s="78">
        <f>Tabell1[[#This Row],[Sum]]-Tabell1[[#This Row],[Strykes]]</f>
        <v>146</v>
      </c>
    </row>
    <row r="13" spans="1:15" ht="15.75" customHeight="1" x14ac:dyDescent="0.25">
      <c r="A13" s="24">
        <v>12</v>
      </c>
      <c r="B13" s="14" t="s">
        <v>159</v>
      </c>
      <c r="C13" s="14" t="s">
        <v>243</v>
      </c>
      <c r="D13" s="14" t="s">
        <v>160</v>
      </c>
      <c r="E13" s="26" t="s">
        <v>5</v>
      </c>
      <c r="F13" s="11"/>
      <c r="G13" s="5"/>
      <c r="H13" s="26">
        <v>90</v>
      </c>
      <c r="I13" s="26"/>
      <c r="J13" s="26"/>
      <c r="K13" s="26"/>
      <c r="L13" s="26"/>
      <c r="M13" s="76">
        <f t="shared" si="0"/>
        <v>90</v>
      </c>
      <c r="N13" s="26">
        <v>0</v>
      </c>
      <c r="O13" s="78">
        <f>Tabell1[[#This Row],[Sum]]-Tabell1[[#This Row],[Strykes]]</f>
        <v>90</v>
      </c>
    </row>
    <row r="14" spans="1:15" ht="15.75" customHeight="1" x14ac:dyDescent="0.25">
      <c r="A14" s="24">
        <v>13</v>
      </c>
      <c r="B14" s="14" t="s">
        <v>314</v>
      </c>
      <c r="C14" s="14" t="s">
        <v>315</v>
      </c>
      <c r="D14" s="14" t="s">
        <v>75</v>
      </c>
      <c r="E14" s="26" t="s">
        <v>5</v>
      </c>
      <c r="F14" s="35"/>
      <c r="G14" s="8"/>
      <c r="H14" s="26"/>
      <c r="I14" s="26"/>
      <c r="J14" s="26"/>
      <c r="K14" s="26">
        <v>85</v>
      </c>
      <c r="L14" s="26"/>
      <c r="M14" s="76">
        <f t="shared" si="0"/>
        <v>85</v>
      </c>
      <c r="N14" s="26">
        <v>0</v>
      </c>
      <c r="O14" s="78">
        <f>Tabell1[[#This Row],[Sum]]-Tabell1[[#This Row],[Strykes]]</f>
        <v>85</v>
      </c>
    </row>
    <row r="15" spans="1:15" ht="15.75" customHeight="1" x14ac:dyDescent="0.25">
      <c r="A15" s="24">
        <v>14</v>
      </c>
      <c r="B15" s="14" t="s">
        <v>161</v>
      </c>
      <c r="C15" s="14" t="s">
        <v>244</v>
      </c>
      <c r="D15" s="14" t="s">
        <v>162</v>
      </c>
      <c r="E15" s="26" t="s">
        <v>5</v>
      </c>
      <c r="F15" s="11"/>
      <c r="G15" s="5"/>
      <c r="H15" s="26">
        <v>75</v>
      </c>
      <c r="I15" s="26"/>
      <c r="J15" s="26"/>
      <c r="K15" s="26"/>
      <c r="L15" s="29"/>
      <c r="M15" s="76">
        <f t="shared" si="0"/>
        <v>75</v>
      </c>
      <c r="N15" s="26">
        <v>0</v>
      </c>
      <c r="O15" s="78">
        <f>Tabell1[[#This Row],[Sum]]-Tabell1[[#This Row],[Strykes]]</f>
        <v>75</v>
      </c>
    </row>
    <row r="16" spans="1:15" ht="15.75" customHeight="1" x14ac:dyDescent="0.25">
      <c r="A16" s="24">
        <v>15</v>
      </c>
      <c r="B16" s="14" t="s">
        <v>316</v>
      </c>
      <c r="C16" s="14" t="s">
        <v>317</v>
      </c>
      <c r="D16" s="14" t="s">
        <v>24</v>
      </c>
      <c r="E16" s="26" t="s">
        <v>5</v>
      </c>
      <c r="F16" s="35"/>
      <c r="G16" s="8"/>
      <c r="H16" s="26"/>
      <c r="I16" s="26"/>
      <c r="J16" s="26"/>
      <c r="K16" s="26">
        <v>58</v>
      </c>
      <c r="L16" s="26"/>
      <c r="M16" s="76">
        <f t="shared" si="0"/>
        <v>58</v>
      </c>
      <c r="N16" s="26">
        <v>0</v>
      </c>
      <c r="O16" s="86">
        <f>Tabell1[[#This Row],[Sum]]-Tabell1[[#This Row],[Strykes]]</f>
        <v>58</v>
      </c>
    </row>
    <row r="17" spans="1:15" ht="15.75" customHeight="1" x14ac:dyDescent="0.25">
      <c r="A17" s="24">
        <v>15</v>
      </c>
      <c r="B17" s="14" t="s">
        <v>167</v>
      </c>
      <c r="C17" s="14" t="s">
        <v>168</v>
      </c>
      <c r="D17" s="16" t="s">
        <v>35</v>
      </c>
      <c r="E17" s="26" t="s">
        <v>5</v>
      </c>
      <c r="F17" s="11"/>
      <c r="G17" s="5"/>
      <c r="H17" s="26">
        <v>58</v>
      </c>
      <c r="I17" s="26"/>
      <c r="J17" s="26"/>
      <c r="K17" s="26"/>
      <c r="L17" s="26"/>
      <c r="M17" s="76">
        <f t="shared" si="0"/>
        <v>58</v>
      </c>
      <c r="N17" s="26">
        <v>0</v>
      </c>
      <c r="O17" s="78">
        <f>Tabell1[[#This Row],[Sum]]-Tabell1[[#This Row],[Strykes]]</f>
        <v>58</v>
      </c>
    </row>
    <row r="18" spans="1:15" x14ac:dyDescent="0.25">
      <c r="A18" s="24">
        <v>17</v>
      </c>
      <c r="B18" s="14" t="s">
        <v>318</v>
      </c>
      <c r="C18" s="14" t="s">
        <v>319</v>
      </c>
      <c r="D18" s="14" t="s">
        <v>62</v>
      </c>
      <c r="E18" s="26" t="s">
        <v>5</v>
      </c>
      <c r="F18" s="35"/>
      <c r="G18" s="8"/>
      <c r="H18" s="26"/>
      <c r="I18" s="26"/>
      <c r="J18" s="26"/>
      <c r="K18" s="26">
        <v>56</v>
      </c>
      <c r="L18" s="26"/>
      <c r="M18" s="76">
        <f t="shared" si="0"/>
        <v>56</v>
      </c>
      <c r="N18" s="26">
        <v>0</v>
      </c>
      <c r="O18" s="78">
        <f>Tabell1[[#This Row],[Sum]]-Tabell1[[#This Row],[Strykes]]</f>
        <v>56</v>
      </c>
    </row>
  </sheetData>
  <sortState xmlns:xlrd2="http://schemas.microsoft.com/office/spreadsheetml/2017/richdata2" ref="B2:M18">
    <sortCondition descending="1" ref="M2:M18"/>
  </sortState>
  <phoneticPr fontId="10" type="noConversion"/>
  <pageMargins left="0.7" right="0.7" top="0.75" bottom="0.75" header="0.3" footer="0.3"/>
  <pageSetup paperSize="9" orientation="landscape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0"/>
  <sheetViews>
    <sheetView zoomScaleNormal="100" workbookViewId="0">
      <selection activeCell="A7" sqref="A7"/>
    </sheetView>
  </sheetViews>
  <sheetFormatPr baseColWidth="10" defaultColWidth="11.5703125" defaultRowHeight="15" x14ac:dyDescent="0.25"/>
  <cols>
    <col min="1" max="1" width="7.140625" customWidth="1"/>
    <col min="2" max="2" width="16" customWidth="1"/>
    <col min="3" max="3" width="16.42578125" customWidth="1"/>
    <col min="4" max="4" width="14.7109375" customWidth="1"/>
    <col min="5" max="5" width="8.28515625" customWidth="1"/>
    <col min="6" max="6" width="7.28515625" style="1" customWidth="1"/>
    <col min="7" max="12" width="5.7109375" customWidth="1"/>
    <col min="13" max="14" width="8.28515625" style="9" customWidth="1"/>
    <col min="15" max="15" width="12.85546875" bestFit="1" customWidth="1"/>
  </cols>
  <sheetData>
    <row r="1" spans="1:15" x14ac:dyDescent="0.25">
      <c r="A1" s="70" t="s">
        <v>0</v>
      </c>
      <c r="B1" s="71" t="s">
        <v>2</v>
      </c>
      <c r="C1" s="71" t="s">
        <v>1</v>
      </c>
      <c r="D1" s="71" t="s">
        <v>3</v>
      </c>
      <c r="E1" s="71" t="s">
        <v>4</v>
      </c>
      <c r="F1" s="73" t="s">
        <v>16</v>
      </c>
      <c r="G1" s="73" t="s">
        <v>169</v>
      </c>
      <c r="H1" s="73" t="s">
        <v>170</v>
      </c>
      <c r="I1" s="73" t="s">
        <v>171</v>
      </c>
      <c r="J1" s="73" t="s">
        <v>172</v>
      </c>
      <c r="K1" s="73" t="s">
        <v>173</v>
      </c>
      <c r="L1" s="73" t="s">
        <v>174</v>
      </c>
      <c r="M1" s="74" t="s">
        <v>20</v>
      </c>
      <c r="N1" s="73" t="s">
        <v>324</v>
      </c>
      <c r="O1" s="75" t="s">
        <v>325</v>
      </c>
    </row>
    <row r="2" spans="1:15" ht="16.149999999999999" customHeight="1" x14ac:dyDescent="0.25">
      <c r="A2" s="121">
        <v>1</v>
      </c>
      <c r="B2" s="2" t="s">
        <v>100</v>
      </c>
      <c r="C2" s="6" t="s">
        <v>101</v>
      </c>
      <c r="D2" s="4" t="s">
        <v>75</v>
      </c>
      <c r="E2" s="18" t="s">
        <v>22</v>
      </c>
      <c r="F2" s="11"/>
      <c r="G2" s="5">
        <v>100</v>
      </c>
      <c r="H2" s="5"/>
      <c r="I2" s="5">
        <v>90</v>
      </c>
      <c r="J2" s="5"/>
      <c r="K2" s="5"/>
      <c r="L2" s="5"/>
      <c r="M2" s="76">
        <f t="shared" ref="M2:M7" si="0">SUM(G2:L2)</f>
        <v>190</v>
      </c>
      <c r="N2" s="35">
        <v>0</v>
      </c>
      <c r="O2" s="122">
        <f>Tabell13[[#This Row],[sum]]-Tabell13[[#This Row],[Strykes]]</f>
        <v>190</v>
      </c>
    </row>
    <row r="3" spans="1:15" ht="16.149999999999999" customHeight="1" x14ac:dyDescent="0.25">
      <c r="A3" s="123">
        <v>2</v>
      </c>
      <c r="B3" s="59" t="s">
        <v>308</v>
      </c>
      <c r="C3" s="60" t="s">
        <v>279</v>
      </c>
      <c r="D3" s="61" t="s">
        <v>35</v>
      </c>
      <c r="E3" s="18" t="s">
        <v>22</v>
      </c>
      <c r="F3" s="35"/>
      <c r="G3" s="8"/>
      <c r="H3" s="8"/>
      <c r="I3" s="8"/>
      <c r="J3" s="8">
        <v>100</v>
      </c>
      <c r="K3" s="8"/>
      <c r="L3" s="8"/>
      <c r="M3" s="76">
        <f>SUM(G3:L3)</f>
        <v>100</v>
      </c>
      <c r="N3" s="35">
        <v>0</v>
      </c>
      <c r="O3" s="122">
        <f>Tabell13[[#This Row],[sum]]-Tabell13[[#This Row],[Strykes]]</f>
        <v>100</v>
      </c>
    </row>
    <row r="4" spans="1:15" ht="16.149999999999999" customHeight="1" x14ac:dyDescent="0.25">
      <c r="A4" s="123">
        <v>2</v>
      </c>
      <c r="B4" s="58" t="s">
        <v>302</v>
      </c>
      <c r="C4" s="6" t="s">
        <v>277</v>
      </c>
      <c r="D4" s="4" t="s">
        <v>24</v>
      </c>
      <c r="E4" s="18" t="s">
        <v>22</v>
      </c>
      <c r="F4" s="35"/>
      <c r="G4" s="8"/>
      <c r="H4" s="8"/>
      <c r="I4" s="8">
        <v>100</v>
      </c>
      <c r="J4" s="8"/>
      <c r="K4" s="8"/>
      <c r="L4" s="8"/>
      <c r="M4" s="76">
        <f>SUM(G4:L4)</f>
        <v>100</v>
      </c>
      <c r="N4" s="35">
        <v>0</v>
      </c>
      <c r="O4" s="122">
        <f>Tabell13[[#This Row],[sum]]-Tabell13[[#This Row],[Strykes]]</f>
        <v>100</v>
      </c>
    </row>
    <row r="5" spans="1:15" ht="16.149999999999999" customHeight="1" x14ac:dyDescent="0.25">
      <c r="A5" s="123">
        <v>2</v>
      </c>
      <c r="B5" s="2" t="s">
        <v>239</v>
      </c>
      <c r="C5" s="6" t="s">
        <v>240</v>
      </c>
      <c r="D5" s="4" t="s">
        <v>34</v>
      </c>
      <c r="E5" s="18" t="s">
        <v>22</v>
      </c>
      <c r="F5" s="11"/>
      <c r="G5" s="5"/>
      <c r="H5" s="5">
        <v>100</v>
      </c>
      <c r="I5" s="5"/>
      <c r="J5" s="5"/>
      <c r="K5" s="5"/>
      <c r="L5" s="5"/>
      <c r="M5" s="76">
        <f t="shared" si="0"/>
        <v>100</v>
      </c>
      <c r="N5" s="35">
        <v>0</v>
      </c>
      <c r="O5" s="122">
        <f>Tabell13[[#This Row],[sum]]-Tabell13[[#This Row],[Strykes]]</f>
        <v>100</v>
      </c>
    </row>
    <row r="6" spans="1:15" x14ac:dyDescent="0.25">
      <c r="A6" s="123">
        <v>5</v>
      </c>
      <c r="B6" s="2" t="s">
        <v>303</v>
      </c>
      <c r="C6" s="6" t="s">
        <v>304</v>
      </c>
      <c r="D6" s="4" t="s">
        <v>24</v>
      </c>
      <c r="E6" s="18" t="s">
        <v>22</v>
      </c>
      <c r="F6" s="35"/>
      <c r="G6" s="8"/>
      <c r="H6" s="8"/>
      <c r="I6" s="8">
        <v>95</v>
      </c>
      <c r="J6" s="8"/>
      <c r="K6" s="8"/>
      <c r="L6" s="8"/>
      <c r="M6" s="76">
        <f t="shared" si="0"/>
        <v>95</v>
      </c>
      <c r="N6" s="35">
        <v>0</v>
      </c>
      <c r="O6" s="122">
        <f>Tabell13[[#This Row],[sum]]-Tabell13[[#This Row],[Strykes]]</f>
        <v>95</v>
      </c>
    </row>
    <row r="7" spans="1:15" x14ac:dyDescent="0.25">
      <c r="A7" s="123">
        <v>6</v>
      </c>
      <c r="B7" s="124" t="s">
        <v>305</v>
      </c>
      <c r="C7" s="125" t="s">
        <v>306</v>
      </c>
      <c r="D7" s="126" t="s">
        <v>307</v>
      </c>
      <c r="E7" s="21" t="s">
        <v>22</v>
      </c>
      <c r="F7" s="45"/>
      <c r="G7" s="49"/>
      <c r="H7" s="49"/>
      <c r="I7" s="49">
        <v>85</v>
      </c>
      <c r="J7" s="49"/>
      <c r="K7" s="49"/>
      <c r="L7" s="49"/>
      <c r="M7" s="77">
        <f t="shared" si="0"/>
        <v>85</v>
      </c>
      <c r="N7" s="45">
        <v>0</v>
      </c>
      <c r="O7" s="127">
        <f>Tabell13[[#This Row],[sum]]-Tabell13[[#This Row],[Strykes]]</f>
        <v>85</v>
      </c>
    </row>
    <row r="8" spans="1:15" x14ac:dyDescent="0.25">
      <c r="A8" s="116"/>
      <c r="B8" s="118"/>
      <c r="C8" s="118"/>
      <c r="D8" s="118"/>
      <c r="E8" s="105"/>
      <c r="F8" s="119"/>
      <c r="G8" s="120"/>
      <c r="H8" s="116"/>
      <c r="I8" s="116"/>
      <c r="J8" s="116"/>
      <c r="K8" s="116"/>
      <c r="L8" s="116"/>
    </row>
    <row r="9" spans="1:15" x14ac:dyDescent="0.25">
      <c r="F9"/>
    </row>
    <row r="10" spans="1:15" x14ac:dyDescent="0.25">
      <c r="F10"/>
    </row>
    <row r="11" spans="1:15" x14ac:dyDescent="0.25">
      <c r="F11"/>
    </row>
    <row r="12" spans="1:15" x14ac:dyDescent="0.25">
      <c r="F12"/>
    </row>
    <row r="13" spans="1:15" ht="16.5" customHeight="1" x14ac:dyDescent="0.25">
      <c r="F13"/>
    </row>
    <row r="14" spans="1:15" x14ac:dyDescent="0.25">
      <c r="F14"/>
    </row>
    <row r="15" spans="1:15" x14ac:dyDescent="0.25">
      <c r="F15"/>
    </row>
    <row r="16" spans="1:15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</sheetData>
  <sortState xmlns:xlrd2="http://schemas.microsoft.com/office/spreadsheetml/2017/richdata2" ref="B2:M8">
    <sortCondition descending="1" ref="M2:M8"/>
  </sortState>
  <phoneticPr fontId="10" type="noConversion"/>
  <pageMargins left="0.31496062992125984" right="0.31496062992125984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72"/>
  <sheetViews>
    <sheetView zoomScaleNormal="100" workbookViewId="0">
      <selection activeCell="P1" sqref="P1:P1048576"/>
    </sheetView>
  </sheetViews>
  <sheetFormatPr baseColWidth="10" defaultColWidth="11.5703125" defaultRowHeight="15" x14ac:dyDescent="0.25"/>
  <cols>
    <col min="1" max="1" width="7.140625" customWidth="1"/>
    <col min="2" max="2" width="18.28515625" customWidth="1"/>
    <col min="3" max="3" width="17.7109375" customWidth="1"/>
    <col min="4" max="4" width="16.7109375" customWidth="1"/>
    <col min="5" max="5" width="8.28515625" customWidth="1"/>
    <col min="6" max="6" width="7.28515625" style="1" customWidth="1"/>
    <col min="7" max="12" width="5.7109375" customWidth="1"/>
    <col min="13" max="14" width="8.28515625" style="9" customWidth="1"/>
  </cols>
  <sheetData>
    <row r="1" spans="1:15" x14ac:dyDescent="0.25">
      <c r="A1" s="70" t="s">
        <v>0</v>
      </c>
      <c r="B1" s="71" t="s">
        <v>2</v>
      </c>
      <c r="C1" s="71" t="s">
        <v>1</v>
      </c>
      <c r="D1" s="71" t="s">
        <v>3</v>
      </c>
      <c r="E1" s="71" t="s">
        <v>4</v>
      </c>
      <c r="F1" s="72" t="s">
        <v>16</v>
      </c>
      <c r="G1" s="73" t="s">
        <v>169</v>
      </c>
      <c r="H1" s="73" t="s">
        <v>170</v>
      </c>
      <c r="I1" s="73" t="s">
        <v>171</v>
      </c>
      <c r="J1" s="73" t="s">
        <v>172</v>
      </c>
      <c r="K1" s="73" t="s">
        <v>173</v>
      </c>
      <c r="L1" s="73" t="s">
        <v>174</v>
      </c>
      <c r="M1" s="74" t="s">
        <v>20</v>
      </c>
      <c r="N1" s="73" t="s">
        <v>324</v>
      </c>
      <c r="O1" s="75" t="s">
        <v>325</v>
      </c>
    </row>
    <row r="2" spans="1:15" x14ac:dyDescent="0.25">
      <c r="A2" s="79">
        <v>1</v>
      </c>
      <c r="B2" s="14" t="s">
        <v>152</v>
      </c>
      <c r="C2" s="14" t="s">
        <v>153</v>
      </c>
      <c r="D2" s="14" t="s">
        <v>40</v>
      </c>
      <c r="E2" s="18" t="s">
        <v>18</v>
      </c>
      <c r="F2" s="11"/>
      <c r="G2" s="10">
        <v>100</v>
      </c>
      <c r="H2" s="10">
        <v>95</v>
      </c>
      <c r="I2" s="10">
        <v>80</v>
      </c>
      <c r="J2" s="10"/>
      <c r="K2" s="10">
        <v>100</v>
      </c>
      <c r="L2" s="10">
        <v>100</v>
      </c>
      <c r="M2" s="76">
        <f>SUM(G2:L2)</f>
        <v>475</v>
      </c>
      <c r="N2" s="18">
        <v>0</v>
      </c>
      <c r="O2" s="113">
        <f>Tabell12[[#This Row],[sum]]-Tabell12[[#This Row],[Strykes]]</f>
        <v>475</v>
      </c>
    </row>
    <row r="3" spans="1:15" x14ac:dyDescent="0.25">
      <c r="A3" s="114">
        <v>2</v>
      </c>
      <c r="B3" s="14" t="s">
        <v>238</v>
      </c>
      <c r="C3" s="14" t="s">
        <v>88</v>
      </c>
      <c r="D3" s="36" t="s">
        <v>62</v>
      </c>
      <c r="E3" s="18" t="s">
        <v>18</v>
      </c>
      <c r="F3" s="11"/>
      <c r="G3" s="10"/>
      <c r="H3" s="10">
        <v>100</v>
      </c>
      <c r="I3" s="10">
        <v>95</v>
      </c>
      <c r="J3" s="10"/>
      <c r="K3" s="10"/>
      <c r="L3" s="10"/>
      <c r="M3" s="76">
        <f>SUM(G3:L3)</f>
        <v>195</v>
      </c>
      <c r="N3" s="18">
        <v>0</v>
      </c>
      <c r="O3" s="113">
        <f>Tabell12[[#This Row],[sum]]-Tabell12[[#This Row],[Strykes]]</f>
        <v>195</v>
      </c>
    </row>
    <row r="4" spans="1:15" x14ac:dyDescent="0.25">
      <c r="A4" s="47">
        <v>3</v>
      </c>
      <c r="B4" s="14" t="s">
        <v>238</v>
      </c>
      <c r="C4" s="14" t="s">
        <v>300</v>
      </c>
      <c r="D4" s="36" t="s">
        <v>35</v>
      </c>
      <c r="E4" s="18" t="s">
        <v>18</v>
      </c>
      <c r="F4" s="35"/>
      <c r="G4" s="18"/>
      <c r="H4" s="18"/>
      <c r="I4" s="18">
        <v>90</v>
      </c>
      <c r="J4" s="18">
        <v>100</v>
      </c>
      <c r="K4" s="18"/>
      <c r="L4" s="18"/>
      <c r="M4" s="76">
        <f>SUM(G4:L4)</f>
        <v>190</v>
      </c>
      <c r="N4" s="18">
        <v>0</v>
      </c>
      <c r="O4" s="113">
        <f>Tabell12[[#This Row],[sum]]-Tabell12[[#This Row],[Strykes]]</f>
        <v>190</v>
      </c>
    </row>
    <row r="5" spans="1:15" x14ac:dyDescent="0.25">
      <c r="A5" s="47">
        <v>4</v>
      </c>
      <c r="B5" s="14" t="s">
        <v>299</v>
      </c>
      <c r="C5" s="14" t="s">
        <v>287</v>
      </c>
      <c r="D5" s="36" t="s">
        <v>24</v>
      </c>
      <c r="E5" s="18" t="s">
        <v>18</v>
      </c>
      <c r="F5" s="35"/>
      <c r="G5" s="18"/>
      <c r="H5" s="18"/>
      <c r="I5" s="18">
        <v>100</v>
      </c>
      <c r="J5" s="18"/>
      <c r="K5" s="18"/>
      <c r="L5" s="18"/>
      <c r="M5" s="76">
        <f>SUM(G5:L5)</f>
        <v>100</v>
      </c>
      <c r="N5" s="18">
        <v>0</v>
      </c>
      <c r="O5" s="113">
        <f>Tabell12[[#This Row],[sum]]-Tabell12[[#This Row],[Strykes]]</f>
        <v>100</v>
      </c>
    </row>
    <row r="6" spans="1:15" s="1" customFormat="1" x14ac:dyDescent="0.25">
      <c r="A6" s="54">
        <v>5</v>
      </c>
      <c r="B6" s="20" t="s">
        <v>301</v>
      </c>
      <c r="C6" s="20" t="s">
        <v>224</v>
      </c>
      <c r="D6" s="20" t="s">
        <v>62</v>
      </c>
      <c r="E6" s="21" t="s">
        <v>18</v>
      </c>
      <c r="F6" s="45"/>
      <c r="G6" s="21"/>
      <c r="H6" s="21"/>
      <c r="I6" s="21">
        <v>85</v>
      </c>
      <c r="J6" s="21"/>
      <c r="K6" s="21"/>
      <c r="L6" s="21"/>
      <c r="M6" s="77">
        <f>SUM(G6:L6)</f>
        <v>85</v>
      </c>
      <c r="N6" s="21">
        <v>0</v>
      </c>
      <c r="O6" s="115">
        <f>Tabell12[[#This Row],[sum]]-Tabell12[[#This Row],[Strykes]]</f>
        <v>85</v>
      </c>
    </row>
    <row r="7" spans="1:15" x14ac:dyDescent="0.25">
      <c r="A7" s="109"/>
      <c r="B7" s="110"/>
      <c r="C7" s="111"/>
      <c r="D7" s="112"/>
      <c r="E7" s="105"/>
      <c r="F7" s="107"/>
      <c r="G7" s="108"/>
      <c r="H7" s="108"/>
      <c r="I7" s="108"/>
      <c r="J7" s="108"/>
      <c r="K7" s="108"/>
      <c r="L7" s="108"/>
    </row>
    <row r="8" spans="1:15" x14ac:dyDescent="0.25">
      <c r="F8"/>
    </row>
    <row r="9" spans="1:15" x14ac:dyDescent="0.25">
      <c r="F9"/>
    </row>
    <row r="10" spans="1:15" x14ac:dyDescent="0.25">
      <c r="F10"/>
    </row>
    <row r="11" spans="1:15" x14ac:dyDescent="0.25">
      <c r="F11"/>
    </row>
    <row r="12" spans="1:15" x14ac:dyDescent="0.25">
      <c r="F12"/>
    </row>
    <row r="13" spans="1:15" x14ac:dyDescent="0.25">
      <c r="F13"/>
    </row>
    <row r="14" spans="1:15" x14ac:dyDescent="0.25">
      <c r="F14"/>
    </row>
    <row r="15" spans="1:15" x14ac:dyDescent="0.25">
      <c r="F15"/>
    </row>
    <row r="16" spans="1:15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</sheetData>
  <sortState xmlns:xlrd2="http://schemas.microsoft.com/office/spreadsheetml/2017/richdata2" ref="A2:M6">
    <sortCondition descending="1" ref="M2:M6"/>
  </sortState>
  <phoneticPr fontId="10" type="noConversion"/>
  <pageMargins left="0.31496062992125984" right="0.31496062992125984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91"/>
  <sheetViews>
    <sheetView zoomScaleNormal="100" workbookViewId="0">
      <selection activeCell="P3" sqref="P3"/>
    </sheetView>
  </sheetViews>
  <sheetFormatPr baseColWidth="10" defaultColWidth="11.5703125" defaultRowHeight="15" x14ac:dyDescent="0.25"/>
  <cols>
    <col min="1" max="1" width="7.140625" customWidth="1"/>
    <col min="2" max="2" width="17.140625" customWidth="1"/>
    <col min="3" max="3" width="14.42578125" customWidth="1"/>
    <col min="4" max="4" width="16.28515625" customWidth="1"/>
    <col min="5" max="5" width="8.28515625" customWidth="1"/>
    <col min="6" max="6" width="7.28515625" style="1" customWidth="1"/>
    <col min="7" max="12" width="5.7109375" customWidth="1"/>
    <col min="13" max="14" width="8.28515625" style="9" customWidth="1"/>
    <col min="15" max="15" width="12.85546875" bestFit="1" customWidth="1"/>
  </cols>
  <sheetData>
    <row r="1" spans="1:15" x14ac:dyDescent="0.25">
      <c r="A1" s="70" t="s">
        <v>0</v>
      </c>
      <c r="B1" s="71" t="s">
        <v>2</v>
      </c>
      <c r="C1" s="71" t="s">
        <v>1</v>
      </c>
      <c r="D1" s="71" t="s">
        <v>3</v>
      </c>
      <c r="E1" s="71" t="s">
        <v>4</v>
      </c>
      <c r="F1" s="72" t="s">
        <v>16</v>
      </c>
      <c r="G1" s="73" t="s">
        <v>169</v>
      </c>
      <c r="H1" s="73" t="s">
        <v>170</v>
      </c>
      <c r="I1" s="73" t="s">
        <v>171</v>
      </c>
      <c r="J1" s="73" t="s">
        <v>172</v>
      </c>
      <c r="K1" s="73" t="s">
        <v>173</v>
      </c>
      <c r="L1" s="73" t="s">
        <v>174</v>
      </c>
      <c r="M1" s="74" t="s">
        <v>20</v>
      </c>
      <c r="N1" s="73" t="s">
        <v>324</v>
      </c>
      <c r="O1" s="101" t="s">
        <v>325</v>
      </c>
    </row>
    <row r="2" spans="1:15" ht="17.25" customHeight="1" x14ac:dyDescent="0.25">
      <c r="A2" s="102">
        <v>1</v>
      </c>
      <c r="B2" s="56" t="s">
        <v>295</v>
      </c>
      <c r="C2" s="56" t="s">
        <v>296</v>
      </c>
      <c r="D2" s="57" t="s">
        <v>69</v>
      </c>
      <c r="E2" s="26" t="s">
        <v>17</v>
      </c>
      <c r="F2" s="35"/>
      <c r="G2" s="8"/>
      <c r="H2" s="8"/>
      <c r="I2" s="8">
        <v>90</v>
      </c>
      <c r="J2" s="8">
        <v>100</v>
      </c>
      <c r="K2" s="8">
        <v>100</v>
      </c>
      <c r="L2" s="8"/>
      <c r="M2" s="76">
        <f t="shared" ref="M2:M9" si="0">SUM(G2:L2)</f>
        <v>290</v>
      </c>
      <c r="N2" s="35">
        <v>0</v>
      </c>
      <c r="O2" s="103">
        <f>Tabell11[[#This Row],[sum]]-Tabell11[[#This Row],[Strykes]]</f>
        <v>290</v>
      </c>
    </row>
    <row r="3" spans="1:15" s="1" customFormat="1" ht="16.5" customHeight="1" x14ac:dyDescent="0.25">
      <c r="A3" s="79">
        <v>2</v>
      </c>
      <c r="B3" s="14" t="s">
        <v>233</v>
      </c>
      <c r="C3" s="14" t="s">
        <v>209</v>
      </c>
      <c r="D3" s="16" t="s">
        <v>40</v>
      </c>
      <c r="E3" s="26" t="s">
        <v>17</v>
      </c>
      <c r="F3" s="11"/>
      <c r="G3" s="5"/>
      <c r="H3" s="5">
        <v>100</v>
      </c>
      <c r="I3" s="5">
        <v>100</v>
      </c>
      <c r="J3" s="5"/>
      <c r="K3" s="5"/>
      <c r="L3" s="5"/>
      <c r="M3" s="76">
        <f t="shared" si="0"/>
        <v>200</v>
      </c>
      <c r="N3" s="35">
        <v>0</v>
      </c>
      <c r="O3" s="103">
        <f>Tabell11[[#This Row],[sum]]-Tabell11[[#This Row],[Strykes]]</f>
        <v>200</v>
      </c>
    </row>
    <row r="4" spans="1:15" x14ac:dyDescent="0.25">
      <c r="A4" s="47">
        <v>3</v>
      </c>
      <c r="B4" s="14" t="s">
        <v>151</v>
      </c>
      <c r="C4" s="14" t="s">
        <v>147</v>
      </c>
      <c r="D4" s="14" t="s">
        <v>75</v>
      </c>
      <c r="E4" s="26" t="s">
        <v>17</v>
      </c>
      <c r="F4" s="11"/>
      <c r="G4" s="5">
        <v>100</v>
      </c>
      <c r="H4" s="5"/>
      <c r="I4" s="5"/>
      <c r="J4" s="5"/>
      <c r="K4" s="5"/>
      <c r="L4" s="5"/>
      <c r="M4" s="76">
        <f t="shared" si="0"/>
        <v>100</v>
      </c>
      <c r="N4" s="35">
        <v>0</v>
      </c>
      <c r="O4" s="103">
        <f>Tabell11[[#This Row],[sum]]-Tabell11[[#This Row],[Strykes]]</f>
        <v>100</v>
      </c>
    </row>
    <row r="5" spans="1:15" x14ac:dyDescent="0.25">
      <c r="A5" s="102">
        <v>3</v>
      </c>
      <c r="B5" s="14" t="s">
        <v>293</v>
      </c>
      <c r="C5" s="14" t="s">
        <v>294</v>
      </c>
      <c r="D5" s="62" t="s">
        <v>34</v>
      </c>
      <c r="E5" s="26" t="s">
        <v>17</v>
      </c>
      <c r="F5" s="35"/>
      <c r="G5" s="8"/>
      <c r="H5" s="8"/>
      <c r="I5" s="8">
        <v>95</v>
      </c>
      <c r="J5" s="8"/>
      <c r="K5" s="8"/>
      <c r="L5" s="8"/>
      <c r="M5" s="76">
        <f>SUM(G5:L5)</f>
        <v>95</v>
      </c>
      <c r="N5" s="35">
        <v>0</v>
      </c>
      <c r="O5" s="103">
        <f>Tabell11[[#This Row],[sum]]-Tabell11[[#This Row],[Strykes]]</f>
        <v>95</v>
      </c>
    </row>
    <row r="6" spans="1:15" x14ac:dyDescent="0.25">
      <c r="A6" s="79">
        <v>5</v>
      </c>
      <c r="B6" s="14" t="s">
        <v>234</v>
      </c>
      <c r="C6" s="14" t="s">
        <v>235</v>
      </c>
      <c r="D6" s="16" t="s">
        <v>34</v>
      </c>
      <c r="E6" s="26" t="s">
        <v>17</v>
      </c>
      <c r="F6" s="11"/>
      <c r="G6" s="5"/>
      <c r="H6" s="5">
        <v>95</v>
      </c>
      <c r="I6" s="5"/>
      <c r="J6" s="5"/>
      <c r="K6" s="5"/>
      <c r="L6" s="5"/>
      <c r="M6" s="76">
        <f t="shared" si="0"/>
        <v>95</v>
      </c>
      <c r="N6" s="35">
        <v>0</v>
      </c>
      <c r="O6" s="103">
        <f>Tabell11[[#This Row],[sum]]-Tabell11[[#This Row],[Strykes]]</f>
        <v>95</v>
      </c>
    </row>
    <row r="7" spans="1:15" x14ac:dyDescent="0.25">
      <c r="A7" s="47">
        <v>6</v>
      </c>
      <c r="B7" s="14" t="s">
        <v>236</v>
      </c>
      <c r="C7" s="14" t="s">
        <v>237</v>
      </c>
      <c r="D7" s="16" t="s">
        <v>24</v>
      </c>
      <c r="E7" s="26" t="s">
        <v>17</v>
      </c>
      <c r="F7" s="11"/>
      <c r="G7" s="5"/>
      <c r="H7" s="5">
        <v>90</v>
      </c>
      <c r="I7" s="5"/>
      <c r="J7" s="5"/>
      <c r="K7" s="5"/>
      <c r="L7" s="5"/>
      <c r="M7" s="76">
        <f t="shared" si="0"/>
        <v>90</v>
      </c>
      <c r="N7" s="35">
        <v>0</v>
      </c>
      <c r="O7" s="103">
        <f>Tabell11[[#This Row],[sum]]-Tabell11[[#This Row],[Strykes]]</f>
        <v>90</v>
      </c>
    </row>
    <row r="8" spans="1:15" x14ac:dyDescent="0.25">
      <c r="A8" s="102">
        <v>7</v>
      </c>
      <c r="B8" s="14" t="s">
        <v>57</v>
      </c>
      <c r="C8" s="14" t="s">
        <v>268</v>
      </c>
      <c r="D8" s="16" t="s">
        <v>24</v>
      </c>
      <c r="E8" s="26" t="s">
        <v>17</v>
      </c>
      <c r="F8" s="35"/>
      <c r="G8" s="8"/>
      <c r="H8" s="8"/>
      <c r="I8" s="8">
        <v>85</v>
      </c>
      <c r="J8" s="8"/>
      <c r="K8" s="8"/>
      <c r="L8" s="8"/>
      <c r="M8" s="76">
        <f t="shared" si="0"/>
        <v>85</v>
      </c>
      <c r="N8" s="35">
        <v>0</v>
      </c>
      <c r="O8" s="103">
        <f>Tabell11[[#This Row],[sum]]-Tabell11[[#This Row],[Strykes]]</f>
        <v>85</v>
      </c>
    </row>
    <row r="9" spans="1:15" x14ac:dyDescent="0.25">
      <c r="A9" s="79">
        <v>8</v>
      </c>
      <c r="B9" s="20" t="s">
        <v>297</v>
      </c>
      <c r="C9" s="20" t="s">
        <v>298</v>
      </c>
      <c r="D9" s="48" t="s">
        <v>53</v>
      </c>
      <c r="E9" s="50" t="s">
        <v>17</v>
      </c>
      <c r="F9" s="45"/>
      <c r="G9" s="49"/>
      <c r="H9" s="49"/>
      <c r="I9" s="49">
        <v>80</v>
      </c>
      <c r="J9" s="49"/>
      <c r="K9" s="49"/>
      <c r="L9" s="49"/>
      <c r="M9" s="77">
        <f t="shared" si="0"/>
        <v>80</v>
      </c>
      <c r="N9" s="45">
        <v>0</v>
      </c>
      <c r="O9" s="104">
        <f>Tabell11[[#This Row],[sum]]-Tabell11[[#This Row],[Strykes]]</f>
        <v>80</v>
      </c>
    </row>
    <row r="10" spans="1:15" x14ac:dyDescent="0.25">
      <c r="F10"/>
      <c r="M10" s="1"/>
    </row>
    <row r="11" spans="1:15" x14ac:dyDescent="0.25">
      <c r="F11"/>
    </row>
    <row r="12" spans="1:15" x14ac:dyDescent="0.25">
      <c r="F12"/>
    </row>
    <row r="13" spans="1:15" x14ac:dyDescent="0.25">
      <c r="F13"/>
    </row>
    <row r="14" spans="1:15" ht="16.5" customHeight="1" x14ac:dyDescent="0.25">
      <c r="F14"/>
    </row>
    <row r="15" spans="1:15" x14ac:dyDescent="0.25">
      <c r="F15"/>
    </row>
    <row r="16" spans="1:15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</sheetData>
  <sortState xmlns:xlrd2="http://schemas.microsoft.com/office/spreadsheetml/2017/richdata2" ref="A2:M4">
    <sortCondition descending="1" ref="M2:M4"/>
  </sortState>
  <phoneticPr fontId="10" type="noConversion"/>
  <pageMargins left="0.31496062992125984" right="0.31496062992125984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82"/>
  <sheetViews>
    <sheetView zoomScaleNormal="100" workbookViewId="0">
      <selection activeCell="P1" sqref="P1:P1048576"/>
    </sheetView>
  </sheetViews>
  <sheetFormatPr baseColWidth="10" defaultColWidth="11.5703125" defaultRowHeight="15" x14ac:dyDescent="0.25"/>
  <cols>
    <col min="1" max="1" width="7.140625" customWidth="1"/>
    <col min="2" max="2" width="18.7109375" customWidth="1"/>
    <col min="3" max="3" width="13.42578125" customWidth="1"/>
    <col min="4" max="4" width="19.28515625" customWidth="1"/>
    <col min="5" max="5" width="8.28515625" customWidth="1"/>
    <col min="6" max="6" width="7.28515625" style="1" customWidth="1"/>
    <col min="7" max="12" width="5.7109375" customWidth="1"/>
    <col min="13" max="14" width="8.7109375" style="9" customWidth="1"/>
    <col min="15" max="15" width="12.85546875" style="93" bestFit="1" customWidth="1"/>
  </cols>
  <sheetData>
    <row r="1" spans="1:20" x14ac:dyDescent="0.25">
      <c r="A1" s="46" t="s">
        <v>0</v>
      </c>
      <c r="B1" s="17" t="s">
        <v>2</v>
      </c>
      <c r="C1" s="95" t="s">
        <v>1</v>
      </c>
      <c r="D1" s="95" t="s">
        <v>3</v>
      </c>
      <c r="E1" s="95" t="s">
        <v>4</v>
      </c>
      <c r="F1" s="96" t="s">
        <v>16</v>
      </c>
      <c r="G1" s="97" t="s">
        <v>169</v>
      </c>
      <c r="H1" s="97" t="s">
        <v>170</v>
      </c>
      <c r="I1" s="97" t="s">
        <v>171</v>
      </c>
      <c r="J1" s="97" t="s">
        <v>172</v>
      </c>
      <c r="K1" s="97" t="s">
        <v>173</v>
      </c>
      <c r="L1" s="97" t="s">
        <v>174</v>
      </c>
      <c r="M1" s="98" t="s">
        <v>20</v>
      </c>
      <c r="N1" s="66" t="s">
        <v>324</v>
      </c>
      <c r="O1" s="92" t="s">
        <v>325</v>
      </c>
    </row>
    <row r="2" spans="1:20" x14ac:dyDescent="0.25">
      <c r="A2" s="47">
        <v>1</v>
      </c>
      <c r="B2" s="14" t="s">
        <v>230</v>
      </c>
      <c r="C2" s="14" t="s">
        <v>66</v>
      </c>
      <c r="D2" s="14" t="s">
        <v>69</v>
      </c>
      <c r="E2" s="18" t="s">
        <v>13</v>
      </c>
      <c r="F2" s="11"/>
      <c r="G2" s="5"/>
      <c r="H2" s="5">
        <v>100</v>
      </c>
      <c r="I2" s="5">
        <v>95</v>
      </c>
      <c r="J2" s="5">
        <v>100</v>
      </c>
      <c r="K2" s="5">
        <v>100</v>
      </c>
      <c r="L2" s="5">
        <v>95</v>
      </c>
      <c r="M2" s="76">
        <f t="shared" ref="M2:M12" si="0">SUM(G2:L2)</f>
        <v>490</v>
      </c>
      <c r="N2" s="35">
        <v>0</v>
      </c>
      <c r="O2" s="94">
        <f>Tabell10[[#This Row],[sum]]-Tabell10[[#This Row],[Strykes]]</f>
        <v>490</v>
      </c>
    </row>
    <row r="3" spans="1:20" x14ac:dyDescent="0.25">
      <c r="A3" s="47">
        <v>2</v>
      </c>
      <c r="B3" s="14" t="s">
        <v>292</v>
      </c>
      <c r="C3" s="14" t="s">
        <v>248</v>
      </c>
      <c r="D3" s="16" t="s">
        <v>24</v>
      </c>
      <c r="E3" s="18" t="s">
        <v>13</v>
      </c>
      <c r="F3" s="35"/>
      <c r="G3" s="8"/>
      <c r="H3" s="8"/>
      <c r="I3" s="8"/>
      <c r="J3" s="8">
        <v>85</v>
      </c>
      <c r="K3" s="8">
        <v>95</v>
      </c>
      <c r="L3" s="8">
        <v>90</v>
      </c>
      <c r="M3" s="76">
        <f t="shared" si="0"/>
        <v>270</v>
      </c>
      <c r="N3" s="35">
        <v>0</v>
      </c>
      <c r="O3" s="94">
        <f>Tabell10[[#This Row],[sum]]-Tabell10[[#This Row],[Strykes]]</f>
        <v>270</v>
      </c>
    </row>
    <row r="4" spans="1:20" s="1" customFormat="1" x14ac:dyDescent="0.25">
      <c r="A4" s="47">
        <v>3</v>
      </c>
      <c r="B4" s="14" t="s">
        <v>150</v>
      </c>
      <c r="C4" s="14" t="s">
        <v>130</v>
      </c>
      <c r="D4" s="16" t="s">
        <v>255</v>
      </c>
      <c r="E4" s="18" t="s">
        <v>13</v>
      </c>
      <c r="F4" s="11"/>
      <c r="G4" s="5">
        <v>100</v>
      </c>
      <c r="H4" s="5"/>
      <c r="I4" s="5">
        <v>100</v>
      </c>
      <c r="J4" s="5"/>
      <c r="K4" s="5"/>
      <c r="L4" s="5"/>
      <c r="M4" s="76">
        <f t="shared" si="0"/>
        <v>200</v>
      </c>
      <c r="N4" s="35">
        <v>0</v>
      </c>
      <c r="O4" s="94">
        <f>Tabell10[[#This Row],[sum]]-Tabell10[[#This Row],[Strykes]]</f>
        <v>200</v>
      </c>
      <c r="P4"/>
      <c r="Q4"/>
      <c r="R4"/>
      <c r="S4"/>
      <c r="T4"/>
    </row>
    <row r="5" spans="1:20" s="1" customFormat="1" x14ac:dyDescent="0.25">
      <c r="A5" s="47">
        <v>4</v>
      </c>
      <c r="B5" s="14" t="s">
        <v>284</v>
      </c>
      <c r="C5" s="14" t="s">
        <v>285</v>
      </c>
      <c r="D5" s="16" t="s">
        <v>275</v>
      </c>
      <c r="E5" s="18" t="s">
        <v>13</v>
      </c>
      <c r="F5" s="35"/>
      <c r="G5" s="8"/>
      <c r="H5" s="8"/>
      <c r="I5" s="8">
        <v>85</v>
      </c>
      <c r="J5" s="8"/>
      <c r="K5" s="8"/>
      <c r="L5" s="8">
        <v>100</v>
      </c>
      <c r="M5" s="76">
        <f>SUM(G5:L5)</f>
        <v>185</v>
      </c>
      <c r="N5" s="35">
        <v>0</v>
      </c>
      <c r="O5" s="94">
        <f>Tabell10[[#This Row],[sum]]-Tabell10[[#This Row],[Strykes]]</f>
        <v>185</v>
      </c>
      <c r="P5"/>
      <c r="Q5"/>
      <c r="R5"/>
      <c r="S5"/>
      <c r="T5"/>
    </row>
    <row r="6" spans="1:20" x14ac:dyDescent="0.25">
      <c r="A6" s="47">
        <v>4</v>
      </c>
      <c r="B6" s="14" t="s">
        <v>58</v>
      </c>
      <c r="C6" s="14" t="s">
        <v>65</v>
      </c>
      <c r="D6" s="16" t="s">
        <v>24</v>
      </c>
      <c r="E6" s="18" t="s">
        <v>13</v>
      </c>
      <c r="F6" s="11"/>
      <c r="G6" s="5">
        <v>95</v>
      </c>
      <c r="H6" s="5"/>
      <c r="I6" s="5"/>
      <c r="J6" s="5">
        <v>90</v>
      </c>
      <c r="K6" s="5"/>
      <c r="L6" s="5"/>
      <c r="M6" s="76">
        <f t="shared" si="0"/>
        <v>185</v>
      </c>
      <c r="N6" s="35">
        <v>0</v>
      </c>
      <c r="O6" s="94">
        <f>Tabell10[[#This Row],[sum]]-Tabell10[[#This Row],[Strykes]]</f>
        <v>185</v>
      </c>
    </row>
    <row r="7" spans="1:20" x14ac:dyDescent="0.25">
      <c r="A7" s="47">
        <v>6</v>
      </c>
      <c r="B7" s="20" t="s">
        <v>290</v>
      </c>
      <c r="C7" s="14" t="s">
        <v>291</v>
      </c>
      <c r="D7" s="16" t="s">
        <v>35</v>
      </c>
      <c r="E7" s="18" t="s">
        <v>13</v>
      </c>
      <c r="F7" s="35"/>
      <c r="G7" s="8"/>
      <c r="H7" s="8"/>
      <c r="I7" s="8"/>
      <c r="J7" s="8">
        <v>95</v>
      </c>
      <c r="K7" s="8"/>
      <c r="L7" s="8"/>
      <c r="M7" s="76">
        <f t="shared" si="0"/>
        <v>95</v>
      </c>
      <c r="N7" s="35">
        <v>0</v>
      </c>
      <c r="O7" s="94">
        <f>Tabell10[[#This Row],[sum]]-Tabell10[[#This Row],[Strykes]]</f>
        <v>95</v>
      </c>
    </row>
    <row r="8" spans="1:20" x14ac:dyDescent="0.25">
      <c r="A8" s="47">
        <v>6</v>
      </c>
      <c r="B8" s="20" t="s">
        <v>231</v>
      </c>
      <c r="C8" s="14" t="s">
        <v>232</v>
      </c>
      <c r="D8" s="16" t="s">
        <v>62</v>
      </c>
      <c r="E8" s="18" t="s">
        <v>13</v>
      </c>
      <c r="F8" s="11"/>
      <c r="G8" s="5"/>
      <c r="H8" s="5">
        <v>95</v>
      </c>
      <c r="I8" s="5"/>
      <c r="J8" s="5"/>
      <c r="K8" s="5"/>
      <c r="L8" s="5"/>
      <c r="M8" s="76">
        <f t="shared" si="0"/>
        <v>95</v>
      </c>
      <c r="N8" s="35">
        <v>0</v>
      </c>
      <c r="O8" s="94">
        <f>Tabell10[[#This Row],[sum]]-Tabell10[[#This Row],[Strykes]]</f>
        <v>95</v>
      </c>
    </row>
    <row r="9" spans="1:20" x14ac:dyDescent="0.25">
      <c r="A9" s="47">
        <v>8</v>
      </c>
      <c r="B9" s="20" t="s">
        <v>282</v>
      </c>
      <c r="C9" s="14" t="s">
        <v>283</v>
      </c>
      <c r="D9" s="16" t="s">
        <v>24</v>
      </c>
      <c r="E9" s="18" t="s">
        <v>13</v>
      </c>
      <c r="F9" s="35"/>
      <c r="G9" s="8"/>
      <c r="H9" s="8"/>
      <c r="I9" s="8">
        <v>90</v>
      </c>
      <c r="J9" s="8"/>
      <c r="K9" s="8"/>
      <c r="L9" s="8"/>
      <c r="M9" s="76">
        <f t="shared" si="0"/>
        <v>90</v>
      </c>
      <c r="N9" s="35">
        <v>0</v>
      </c>
      <c r="O9" s="94">
        <f>Tabell10[[#This Row],[sum]]-Tabell10[[#This Row],[Strykes]]</f>
        <v>90</v>
      </c>
    </row>
    <row r="10" spans="1:20" x14ac:dyDescent="0.25">
      <c r="A10" s="47">
        <v>8</v>
      </c>
      <c r="B10" s="20" t="s">
        <v>67</v>
      </c>
      <c r="C10" s="14" t="s">
        <v>68</v>
      </c>
      <c r="D10" s="14" t="s">
        <v>53</v>
      </c>
      <c r="E10" s="18" t="s">
        <v>13</v>
      </c>
      <c r="F10" s="11"/>
      <c r="G10" s="5">
        <v>90</v>
      </c>
      <c r="H10" s="5"/>
      <c r="I10" s="5"/>
      <c r="J10" s="5"/>
      <c r="K10" s="5"/>
      <c r="L10" s="5"/>
      <c r="M10" s="76">
        <f t="shared" si="0"/>
        <v>90</v>
      </c>
      <c r="N10" s="35">
        <v>0</v>
      </c>
      <c r="O10" s="94">
        <f>Tabell10[[#This Row],[sum]]-Tabell10[[#This Row],[Strykes]]</f>
        <v>90</v>
      </c>
    </row>
    <row r="11" spans="1:20" x14ac:dyDescent="0.25">
      <c r="A11" s="47">
        <v>10</v>
      </c>
      <c r="B11" s="55" t="s">
        <v>286</v>
      </c>
      <c r="C11" s="99" t="s">
        <v>287</v>
      </c>
      <c r="D11" s="100" t="s">
        <v>24</v>
      </c>
      <c r="E11" s="18" t="s">
        <v>13</v>
      </c>
      <c r="F11" s="35"/>
      <c r="G11" s="8"/>
      <c r="H11" s="8"/>
      <c r="I11" s="8">
        <v>80</v>
      </c>
      <c r="J11" s="8"/>
      <c r="K11" s="8"/>
      <c r="L11" s="8"/>
      <c r="M11" s="76">
        <f t="shared" si="0"/>
        <v>80</v>
      </c>
      <c r="N11" s="35">
        <v>0</v>
      </c>
      <c r="O11" s="94">
        <f>Tabell10[[#This Row],[sum]]-Tabell10[[#This Row],[Strykes]]</f>
        <v>80</v>
      </c>
    </row>
    <row r="12" spans="1:20" x14ac:dyDescent="0.25">
      <c r="A12" s="47">
        <v>11</v>
      </c>
      <c r="B12" s="20" t="s">
        <v>288</v>
      </c>
      <c r="C12" s="14" t="s">
        <v>289</v>
      </c>
      <c r="D12" s="62" t="s">
        <v>24</v>
      </c>
      <c r="E12" s="18" t="s">
        <v>13</v>
      </c>
      <c r="F12" s="35"/>
      <c r="G12" s="8"/>
      <c r="H12" s="8"/>
      <c r="I12" s="8">
        <v>75</v>
      </c>
      <c r="J12" s="8"/>
      <c r="K12" s="8"/>
      <c r="L12" s="8"/>
      <c r="M12" s="76">
        <f t="shared" si="0"/>
        <v>75</v>
      </c>
      <c r="N12" s="35">
        <v>0</v>
      </c>
      <c r="O12" s="94">
        <f>Tabell10[[#This Row],[sum]]-Tabell10[[#This Row],[Strykes]]</f>
        <v>75</v>
      </c>
    </row>
    <row r="13" spans="1:20" x14ac:dyDescent="0.25">
      <c r="F13"/>
    </row>
    <row r="14" spans="1:20" x14ac:dyDescent="0.25">
      <c r="F14"/>
    </row>
    <row r="15" spans="1:20" x14ac:dyDescent="0.25">
      <c r="F15"/>
    </row>
    <row r="16" spans="1:20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</sheetData>
  <sortState xmlns:xlrd2="http://schemas.microsoft.com/office/spreadsheetml/2017/richdata2" ref="B2:M12">
    <sortCondition descending="1" ref="M2:M12"/>
  </sortState>
  <phoneticPr fontId="10" type="noConversion"/>
  <pageMargins left="0.31496062992125984" right="0.31496062992125984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73"/>
  <sheetViews>
    <sheetView workbookViewId="0">
      <selection activeCell="N1" sqref="N1:N1048576"/>
    </sheetView>
  </sheetViews>
  <sheetFormatPr baseColWidth="10" defaultColWidth="11.5703125" defaultRowHeight="15" x14ac:dyDescent="0.25"/>
  <cols>
    <col min="1" max="1" width="7.140625" customWidth="1"/>
    <col min="2" max="2" width="18.85546875" customWidth="1"/>
    <col min="3" max="3" width="13.7109375" customWidth="1"/>
    <col min="4" max="4" width="16.28515625" customWidth="1"/>
    <col min="5" max="5" width="8.28515625" customWidth="1"/>
    <col min="6" max="6" width="7.28515625" style="1" customWidth="1"/>
    <col min="7" max="12" width="5.7109375" customWidth="1"/>
    <col min="13" max="13" width="9.28515625" style="9" customWidth="1"/>
  </cols>
  <sheetData>
    <row r="1" spans="1:13" x14ac:dyDescent="0.25">
      <c r="A1" s="88" t="s">
        <v>0</v>
      </c>
      <c r="B1" s="89" t="s">
        <v>2</v>
      </c>
      <c r="C1" s="89" t="s">
        <v>1</v>
      </c>
      <c r="D1" s="90" t="s">
        <v>3</v>
      </c>
      <c r="E1" s="90" t="s">
        <v>4</v>
      </c>
      <c r="F1" s="43" t="s">
        <v>16</v>
      </c>
      <c r="G1" s="67" t="s">
        <v>169</v>
      </c>
      <c r="H1" s="91" t="s">
        <v>170</v>
      </c>
      <c r="I1" s="91" t="s">
        <v>171</v>
      </c>
      <c r="J1" s="91" t="s">
        <v>172</v>
      </c>
      <c r="K1" s="91" t="s">
        <v>173</v>
      </c>
      <c r="L1" s="66" t="s">
        <v>174</v>
      </c>
      <c r="M1" s="34" t="s">
        <v>20</v>
      </c>
    </row>
    <row r="2" spans="1:13" x14ac:dyDescent="0.25">
      <c r="A2" s="11">
        <v>1</v>
      </c>
      <c r="B2" s="8" t="s">
        <v>225</v>
      </c>
      <c r="C2" s="8" t="s">
        <v>226</v>
      </c>
      <c r="D2" s="8" t="s">
        <v>62</v>
      </c>
      <c r="E2" s="18" t="s">
        <v>12</v>
      </c>
      <c r="F2" s="11"/>
      <c r="G2" s="5"/>
      <c r="H2" s="8">
        <v>95</v>
      </c>
      <c r="I2" s="8">
        <v>100</v>
      </c>
      <c r="J2" s="8">
        <v>95</v>
      </c>
      <c r="K2" s="8">
        <v>100</v>
      </c>
      <c r="L2" s="8">
        <v>100</v>
      </c>
      <c r="M2" s="13">
        <f t="shared" ref="M2:M11" si="0">SUM(G2:L2)</f>
        <v>490</v>
      </c>
    </row>
    <row r="3" spans="1:13" x14ac:dyDescent="0.25">
      <c r="A3" s="24">
        <v>2</v>
      </c>
      <c r="B3" s="14" t="s">
        <v>23</v>
      </c>
      <c r="C3" s="14" t="s">
        <v>227</v>
      </c>
      <c r="D3" s="16" t="s">
        <v>75</v>
      </c>
      <c r="E3" s="18" t="s">
        <v>12</v>
      </c>
      <c r="F3" s="11"/>
      <c r="G3" s="8"/>
      <c r="H3" s="8">
        <v>90</v>
      </c>
      <c r="I3" s="8">
        <v>95</v>
      </c>
      <c r="J3" s="8">
        <v>85</v>
      </c>
      <c r="K3" s="8">
        <v>90</v>
      </c>
      <c r="L3" s="8">
        <v>95</v>
      </c>
      <c r="M3" s="13">
        <f t="shared" si="0"/>
        <v>455</v>
      </c>
    </row>
    <row r="4" spans="1:13" ht="16.5" customHeight="1" x14ac:dyDescent="0.25">
      <c r="A4" s="11">
        <v>3</v>
      </c>
      <c r="B4" s="14" t="s">
        <v>148</v>
      </c>
      <c r="C4" s="14" t="s">
        <v>149</v>
      </c>
      <c r="D4" s="14" t="s">
        <v>25</v>
      </c>
      <c r="E4" s="18" t="s">
        <v>12</v>
      </c>
      <c r="F4" s="11"/>
      <c r="G4" s="8">
        <v>100</v>
      </c>
      <c r="H4" s="8"/>
      <c r="I4" s="8"/>
      <c r="J4" s="8"/>
      <c r="K4" s="8">
        <v>95</v>
      </c>
      <c r="L4" s="8"/>
      <c r="M4" s="13">
        <f t="shared" si="0"/>
        <v>195</v>
      </c>
    </row>
    <row r="5" spans="1:13" x14ac:dyDescent="0.25">
      <c r="A5" s="24">
        <v>4</v>
      </c>
      <c r="B5" s="14" t="s">
        <v>271</v>
      </c>
      <c r="C5" s="14" t="s">
        <v>272</v>
      </c>
      <c r="D5" s="16" t="s">
        <v>62</v>
      </c>
      <c r="E5" s="18" t="s">
        <v>12</v>
      </c>
      <c r="F5" s="35"/>
      <c r="G5" s="8"/>
      <c r="H5" s="8"/>
      <c r="I5" s="8">
        <v>90</v>
      </c>
      <c r="J5" s="8">
        <v>90</v>
      </c>
      <c r="K5" s="8"/>
      <c r="L5" s="8"/>
      <c r="M5" s="13">
        <f t="shared" si="0"/>
        <v>180</v>
      </c>
    </row>
    <row r="6" spans="1:13" x14ac:dyDescent="0.25">
      <c r="A6" s="11">
        <v>5</v>
      </c>
      <c r="B6" s="14" t="s">
        <v>228</v>
      </c>
      <c r="C6" s="14" t="s">
        <v>229</v>
      </c>
      <c r="D6" s="16" t="s">
        <v>62</v>
      </c>
      <c r="E6" s="18" t="s">
        <v>12</v>
      </c>
      <c r="F6" s="11"/>
      <c r="G6" s="8"/>
      <c r="H6" s="8">
        <v>85</v>
      </c>
      <c r="I6" s="8"/>
      <c r="J6" s="8">
        <v>80</v>
      </c>
      <c r="K6" s="8"/>
      <c r="L6" s="8"/>
      <c r="M6" s="13">
        <f t="shared" si="0"/>
        <v>165</v>
      </c>
    </row>
    <row r="7" spans="1:13" x14ac:dyDescent="0.25">
      <c r="A7" s="24">
        <v>6</v>
      </c>
      <c r="B7" s="14" t="s">
        <v>278</v>
      </c>
      <c r="C7" s="14" t="s">
        <v>279</v>
      </c>
      <c r="D7" s="14" t="s">
        <v>35</v>
      </c>
      <c r="E7" s="18" t="s">
        <v>12</v>
      </c>
      <c r="F7" s="35"/>
      <c r="G7" s="8"/>
      <c r="H7" s="8"/>
      <c r="I7" s="8"/>
      <c r="J7" s="8">
        <v>100</v>
      </c>
      <c r="K7" s="8"/>
      <c r="L7" s="8"/>
      <c r="M7" s="13">
        <f>SUM(G7:L7)</f>
        <v>100</v>
      </c>
    </row>
    <row r="8" spans="1:13" x14ac:dyDescent="0.25">
      <c r="A8" s="11">
        <v>6</v>
      </c>
      <c r="B8" s="2" t="s">
        <v>223</v>
      </c>
      <c r="C8" s="6" t="s">
        <v>224</v>
      </c>
      <c r="D8" s="7" t="s">
        <v>62</v>
      </c>
      <c r="E8" s="18" t="s">
        <v>12</v>
      </c>
      <c r="F8" s="11"/>
      <c r="G8" s="8"/>
      <c r="H8" s="8">
        <v>100</v>
      </c>
      <c r="I8" s="8"/>
      <c r="J8" s="8"/>
      <c r="K8" s="8"/>
      <c r="L8" s="8"/>
      <c r="M8" s="13">
        <f t="shared" si="0"/>
        <v>100</v>
      </c>
    </row>
    <row r="9" spans="1:13" x14ac:dyDescent="0.25">
      <c r="A9" s="24">
        <v>8</v>
      </c>
      <c r="B9" s="14" t="s">
        <v>273</v>
      </c>
      <c r="C9" s="14" t="s">
        <v>274</v>
      </c>
      <c r="D9" s="16" t="s">
        <v>275</v>
      </c>
      <c r="E9" s="18" t="s">
        <v>12</v>
      </c>
      <c r="F9" s="35"/>
      <c r="G9" s="8"/>
      <c r="H9" s="8"/>
      <c r="I9" s="8">
        <v>85</v>
      </c>
      <c r="J9" s="8"/>
      <c r="K9" s="8"/>
      <c r="L9" s="8"/>
      <c r="M9" s="13">
        <f t="shared" si="0"/>
        <v>85</v>
      </c>
    </row>
    <row r="10" spans="1:13" x14ac:dyDescent="0.25">
      <c r="A10" s="11">
        <v>9</v>
      </c>
      <c r="B10" s="14" t="s">
        <v>276</v>
      </c>
      <c r="C10" s="14" t="s">
        <v>277</v>
      </c>
      <c r="D10" s="16" t="s">
        <v>33</v>
      </c>
      <c r="E10" s="18" t="s">
        <v>12</v>
      </c>
      <c r="F10" s="35"/>
      <c r="G10" s="8"/>
      <c r="H10" s="8"/>
      <c r="I10" s="8">
        <v>80</v>
      </c>
      <c r="J10" s="8"/>
      <c r="K10" s="8"/>
      <c r="L10" s="8"/>
      <c r="M10" s="13">
        <f t="shared" si="0"/>
        <v>80</v>
      </c>
    </row>
    <row r="11" spans="1:13" x14ac:dyDescent="0.25">
      <c r="A11" s="24">
        <v>10</v>
      </c>
      <c r="B11" s="14" t="s">
        <v>280</v>
      </c>
      <c r="C11" s="14" t="s">
        <v>281</v>
      </c>
      <c r="D11" s="16" t="s">
        <v>62</v>
      </c>
      <c r="E11" s="18" t="s">
        <v>12</v>
      </c>
      <c r="F11" s="35"/>
      <c r="G11" s="18"/>
      <c r="H11" s="8"/>
      <c r="I11" s="8"/>
      <c r="J11" s="8">
        <v>75</v>
      </c>
      <c r="K11" s="8"/>
      <c r="L11" s="8"/>
      <c r="M11" s="13">
        <f t="shared" si="0"/>
        <v>75</v>
      </c>
    </row>
    <row r="12" spans="1:13" x14ac:dyDescent="0.25">
      <c r="F12"/>
    </row>
    <row r="13" spans="1:13" x14ac:dyDescent="0.25">
      <c r="F13"/>
    </row>
    <row r="14" spans="1:13" x14ac:dyDescent="0.25">
      <c r="F14"/>
    </row>
    <row r="15" spans="1:13" x14ac:dyDescent="0.25">
      <c r="F15"/>
    </row>
    <row r="16" spans="1:13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</sheetData>
  <sortState xmlns:xlrd2="http://schemas.microsoft.com/office/spreadsheetml/2017/richdata2" ref="A2:M5">
    <sortCondition descending="1" ref="M2:M5"/>
  </sortState>
  <phoneticPr fontId="10" type="noConversion"/>
  <pageMargins left="0.31496062992125984" right="0.31496062992125984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08C6-A107-4AD2-90E7-9516836A6D59}">
  <dimension ref="A1:O10"/>
  <sheetViews>
    <sheetView workbookViewId="0">
      <selection activeCell="P1" sqref="P1:P1048576"/>
    </sheetView>
  </sheetViews>
  <sheetFormatPr baseColWidth="10" defaultColWidth="11.5703125" defaultRowHeight="15" x14ac:dyDescent="0.25"/>
  <cols>
    <col min="1" max="1" width="7.140625" customWidth="1"/>
    <col min="2" max="2" width="16.7109375" customWidth="1"/>
    <col min="3" max="3" width="20.28515625" customWidth="1"/>
    <col min="4" max="4" width="18.85546875" customWidth="1"/>
    <col min="5" max="5" width="8.28515625" style="1" customWidth="1"/>
    <col min="6" max="6" width="7.28515625" customWidth="1"/>
    <col min="7" max="12" width="5.7109375" customWidth="1"/>
    <col min="14" max="14" width="6.7109375" bestFit="1" customWidth="1"/>
    <col min="15" max="15" width="12.7109375" bestFit="1" customWidth="1"/>
  </cols>
  <sheetData>
    <row r="1" spans="1:15" x14ac:dyDescent="0.25">
      <c r="A1" s="38" t="s">
        <v>0</v>
      </c>
      <c r="B1" s="42" t="s">
        <v>2</v>
      </c>
      <c r="C1" s="38" t="s">
        <v>1</v>
      </c>
      <c r="D1" s="42" t="s">
        <v>3</v>
      </c>
      <c r="E1" s="38" t="s">
        <v>4</v>
      </c>
      <c r="F1" s="43" t="s">
        <v>16</v>
      </c>
      <c r="G1" s="44" t="s">
        <v>169</v>
      </c>
      <c r="H1" s="41" t="s">
        <v>170</v>
      </c>
      <c r="I1" s="44" t="s">
        <v>171</v>
      </c>
      <c r="J1" s="41" t="s">
        <v>172</v>
      </c>
      <c r="K1" s="44" t="s">
        <v>173</v>
      </c>
      <c r="L1" s="41" t="s">
        <v>174</v>
      </c>
      <c r="M1" s="34" t="s">
        <v>20</v>
      </c>
      <c r="N1" t="s">
        <v>324</v>
      </c>
      <c r="O1" t="s">
        <v>325</v>
      </c>
    </row>
    <row r="2" spans="1:15" x14ac:dyDescent="0.25">
      <c r="A2" s="24">
        <v>1</v>
      </c>
      <c r="B2" s="14" t="s">
        <v>217</v>
      </c>
      <c r="C2" s="14" t="s">
        <v>218</v>
      </c>
      <c r="D2" s="14" t="s">
        <v>24</v>
      </c>
      <c r="E2" s="35" t="s">
        <v>14</v>
      </c>
      <c r="F2" s="11"/>
      <c r="G2" s="5"/>
      <c r="H2" s="5">
        <v>95</v>
      </c>
      <c r="I2" s="5">
        <v>100</v>
      </c>
      <c r="J2" s="5">
        <v>95</v>
      </c>
      <c r="K2" s="5">
        <v>100</v>
      </c>
      <c r="L2" s="5">
        <v>100</v>
      </c>
      <c r="M2" s="76">
        <f t="shared" ref="M2:M10" si="0">SUM(G2:L2)</f>
        <v>490</v>
      </c>
      <c r="N2" s="8">
        <v>0</v>
      </c>
      <c r="O2" s="87">
        <f>Tabell8[[#This Row],[sum]]-Tabell8[[#This Row],[Strykes]]</f>
        <v>490</v>
      </c>
    </row>
    <row r="3" spans="1:15" x14ac:dyDescent="0.25">
      <c r="A3" s="24">
        <v>2</v>
      </c>
      <c r="B3" s="14" t="s">
        <v>219</v>
      </c>
      <c r="C3" s="14" t="s">
        <v>55</v>
      </c>
      <c r="D3" s="14" t="s">
        <v>24</v>
      </c>
      <c r="E3" s="35" t="s">
        <v>14</v>
      </c>
      <c r="F3" s="11"/>
      <c r="G3" s="5"/>
      <c r="H3" s="5">
        <v>90</v>
      </c>
      <c r="I3" s="5">
        <v>95</v>
      </c>
      <c r="J3" s="5">
        <v>90</v>
      </c>
      <c r="K3" s="5">
        <v>90</v>
      </c>
      <c r="L3" s="5">
        <v>85</v>
      </c>
      <c r="M3" s="76">
        <f t="shared" si="0"/>
        <v>450</v>
      </c>
      <c r="N3" s="8">
        <v>0</v>
      </c>
      <c r="O3" s="87">
        <f>Tabell8[[#This Row],[sum]]-Tabell8[[#This Row],[Strykes]]</f>
        <v>450</v>
      </c>
    </row>
    <row r="4" spans="1:15" x14ac:dyDescent="0.25">
      <c r="A4" s="24">
        <v>3</v>
      </c>
      <c r="B4" s="2" t="s">
        <v>59</v>
      </c>
      <c r="C4" s="6" t="s">
        <v>30</v>
      </c>
      <c r="D4" s="7" t="s">
        <v>26</v>
      </c>
      <c r="E4" s="35" t="s">
        <v>14</v>
      </c>
      <c r="F4" s="11"/>
      <c r="G4" s="5">
        <v>90</v>
      </c>
      <c r="H4" s="5">
        <v>80</v>
      </c>
      <c r="I4" s="5">
        <v>90</v>
      </c>
      <c r="J4" s="5">
        <v>80</v>
      </c>
      <c r="K4" s="5">
        <v>95</v>
      </c>
      <c r="L4" s="5">
        <v>90</v>
      </c>
      <c r="M4" s="76">
        <f t="shared" si="0"/>
        <v>525</v>
      </c>
      <c r="N4" s="8">
        <v>80</v>
      </c>
      <c r="O4" s="87">
        <f>Tabell8[[#This Row],[sum]]-Tabell8[[#This Row],[Strykes]]</f>
        <v>445</v>
      </c>
    </row>
    <row r="5" spans="1:15" x14ac:dyDescent="0.25">
      <c r="A5" s="24">
        <v>4</v>
      </c>
      <c r="B5" s="14" t="s">
        <v>61</v>
      </c>
      <c r="C5" s="14" t="s">
        <v>28</v>
      </c>
      <c r="D5" s="14" t="s">
        <v>86</v>
      </c>
      <c r="E5" s="35" t="s">
        <v>14</v>
      </c>
      <c r="F5" s="11"/>
      <c r="G5" s="5">
        <v>100</v>
      </c>
      <c r="H5" s="5">
        <v>72</v>
      </c>
      <c r="I5" s="5">
        <v>80</v>
      </c>
      <c r="J5" s="5">
        <v>75</v>
      </c>
      <c r="K5" s="5">
        <v>80</v>
      </c>
      <c r="L5" s="5">
        <v>75</v>
      </c>
      <c r="M5" s="76">
        <f t="shared" si="0"/>
        <v>482</v>
      </c>
      <c r="N5" s="8">
        <v>72</v>
      </c>
      <c r="O5" s="87">
        <f>Tabell8[[#This Row],[sum]]-Tabell8[[#This Row],[Strykes]]</f>
        <v>410</v>
      </c>
    </row>
    <row r="6" spans="1:15" x14ac:dyDescent="0.25">
      <c r="A6" s="24">
        <v>5</v>
      </c>
      <c r="B6" s="14" t="s">
        <v>267</v>
      </c>
      <c r="C6" s="14" t="s">
        <v>268</v>
      </c>
      <c r="D6" s="14" t="s">
        <v>24</v>
      </c>
      <c r="E6" s="35" t="s">
        <v>14</v>
      </c>
      <c r="F6" s="35"/>
      <c r="G6" s="8"/>
      <c r="H6" s="8"/>
      <c r="I6" s="8">
        <v>85</v>
      </c>
      <c r="J6" s="8">
        <v>100</v>
      </c>
      <c r="K6" s="8">
        <v>85</v>
      </c>
      <c r="L6" s="8">
        <v>95</v>
      </c>
      <c r="M6" s="76">
        <f t="shared" si="0"/>
        <v>365</v>
      </c>
      <c r="N6" s="8">
        <v>0</v>
      </c>
      <c r="O6" s="87">
        <f>Tabell8[[#This Row],[sum]]-Tabell8[[#This Row],[Strykes]]</f>
        <v>365</v>
      </c>
    </row>
    <row r="7" spans="1:15" x14ac:dyDescent="0.25">
      <c r="A7" s="24">
        <v>6</v>
      </c>
      <c r="B7" s="16" t="s">
        <v>146</v>
      </c>
      <c r="C7" s="16" t="s">
        <v>147</v>
      </c>
      <c r="D7" s="16" t="s">
        <v>75</v>
      </c>
      <c r="E7" s="35" t="s">
        <v>14</v>
      </c>
      <c r="F7" s="11"/>
      <c r="G7" s="5">
        <v>95</v>
      </c>
      <c r="H7" s="5">
        <v>100</v>
      </c>
      <c r="I7" s="5"/>
      <c r="J7" s="5"/>
      <c r="K7" s="5"/>
      <c r="L7" s="5"/>
      <c r="M7" s="76">
        <f t="shared" si="0"/>
        <v>195</v>
      </c>
      <c r="N7" s="8">
        <v>0</v>
      </c>
      <c r="O7" s="87">
        <f>Tabell8[[#This Row],[sum]]-Tabell8[[#This Row],[Strykes]]</f>
        <v>195</v>
      </c>
    </row>
    <row r="8" spans="1:15" x14ac:dyDescent="0.25">
      <c r="A8" s="24">
        <v>7</v>
      </c>
      <c r="B8" s="14" t="s">
        <v>269</v>
      </c>
      <c r="C8" s="14" t="s">
        <v>270</v>
      </c>
      <c r="D8" s="14" t="s">
        <v>24</v>
      </c>
      <c r="E8" s="35" t="s">
        <v>14</v>
      </c>
      <c r="F8" s="35"/>
      <c r="G8" s="8"/>
      <c r="H8" s="8"/>
      <c r="I8" s="8"/>
      <c r="J8" s="8">
        <v>90</v>
      </c>
      <c r="K8" s="8"/>
      <c r="L8" s="8">
        <v>80</v>
      </c>
      <c r="M8" s="76">
        <f t="shared" si="0"/>
        <v>170</v>
      </c>
      <c r="N8" s="8">
        <v>0</v>
      </c>
      <c r="O8" s="87">
        <f>Tabell8[[#This Row],[sum]]-Tabell8[[#This Row],[Strykes]]</f>
        <v>170</v>
      </c>
    </row>
    <row r="9" spans="1:15" x14ac:dyDescent="0.25">
      <c r="A9" s="24">
        <v>8</v>
      </c>
      <c r="B9" s="14" t="s">
        <v>222</v>
      </c>
      <c r="C9" s="14" t="s">
        <v>153</v>
      </c>
      <c r="D9" s="14" t="s">
        <v>40</v>
      </c>
      <c r="E9" s="35" t="s">
        <v>14</v>
      </c>
      <c r="F9" s="11"/>
      <c r="G9" s="5"/>
      <c r="H9" s="5">
        <v>75</v>
      </c>
      <c r="I9" s="5">
        <v>75</v>
      </c>
      <c r="J9" s="5"/>
      <c r="K9" s="5"/>
      <c r="L9" s="5"/>
      <c r="M9" s="76">
        <f t="shared" si="0"/>
        <v>150</v>
      </c>
      <c r="N9" s="8">
        <v>0</v>
      </c>
      <c r="O9" s="87">
        <f>Tabell8[[#This Row],[sum]]-Tabell8[[#This Row],[Strykes]]</f>
        <v>150</v>
      </c>
    </row>
    <row r="10" spans="1:15" x14ac:dyDescent="0.25">
      <c r="A10" s="24">
        <v>9</v>
      </c>
      <c r="B10" s="14" t="s">
        <v>220</v>
      </c>
      <c r="C10" s="14" t="s">
        <v>221</v>
      </c>
      <c r="D10" s="14" t="s">
        <v>62</v>
      </c>
      <c r="E10" s="35" t="s">
        <v>14</v>
      </c>
      <c r="F10" s="11"/>
      <c r="G10" s="5"/>
      <c r="H10" s="5">
        <v>85</v>
      </c>
      <c r="I10" s="5"/>
      <c r="J10" s="5"/>
      <c r="K10" s="5"/>
      <c r="L10" s="5"/>
      <c r="M10" s="76">
        <f t="shared" si="0"/>
        <v>85</v>
      </c>
      <c r="N10" s="8">
        <v>0</v>
      </c>
      <c r="O10" s="87">
        <f>Tabell8[[#This Row],[sum]]-Tabell8[[#This Row],[Strykes]]</f>
        <v>85</v>
      </c>
    </row>
  </sheetData>
  <sortState xmlns:xlrd2="http://schemas.microsoft.com/office/spreadsheetml/2017/richdata2" ref="A2:M10">
    <sortCondition descending="1" ref="M2:M10"/>
  </sortState>
  <phoneticPr fontId="10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BFC8-F10B-487D-AEFD-40D82E75CC3C}">
  <dimension ref="A1:O13"/>
  <sheetViews>
    <sheetView workbookViewId="0">
      <selection activeCell="P1" sqref="P1:P1048576"/>
    </sheetView>
  </sheetViews>
  <sheetFormatPr baseColWidth="10" defaultColWidth="11.5703125" defaultRowHeight="15" x14ac:dyDescent="0.25"/>
  <cols>
    <col min="1" max="1" width="7.140625" customWidth="1"/>
    <col min="2" max="2" width="16.28515625" customWidth="1"/>
    <col min="3" max="3" width="15.140625" customWidth="1"/>
    <col min="4" max="4" width="17.5703125" customWidth="1"/>
    <col min="5" max="5" width="8.28515625" customWidth="1"/>
    <col min="6" max="6" width="8.7109375" customWidth="1"/>
    <col min="7" max="12" width="5.7109375" customWidth="1"/>
    <col min="14" max="14" width="7" bestFit="1" customWidth="1"/>
    <col min="15" max="15" width="12.85546875" bestFit="1" customWidth="1"/>
  </cols>
  <sheetData>
    <row r="1" spans="1:15" ht="15.75" thickBot="1" x14ac:dyDescent="0.3">
      <c r="A1" s="37" t="s">
        <v>0</v>
      </c>
      <c r="B1" s="37" t="s">
        <v>2</v>
      </c>
      <c r="C1" s="38" t="s">
        <v>1</v>
      </c>
      <c r="D1" s="39" t="s">
        <v>3</v>
      </c>
      <c r="E1" s="39" t="s">
        <v>4</v>
      </c>
      <c r="F1" s="40" t="s">
        <v>15</v>
      </c>
      <c r="G1" s="41" t="s">
        <v>169</v>
      </c>
      <c r="H1" s="41" t="s">
        <v>170</v>
      </c>
      <c r="I1" s="41" t="s">
        <v>171</v>
      </c>
      <c r="J1" s="41" t="s">
        <v>172</v>
      </c>
      <c r="K1" s="41" t="s">
        <v>173</v>
      </c>
      <c r="L1" s="41" t="s">
        <v>174</v>
      </c>
      <c r="M1" s="34" t="s">
        <v>19</v>
      </c>
      <c r="N1" s="41" t="s">
        <v>324</v>
      </c>
      <c r="O1" s="41" t="s">
        <v>325</v>
      </c>
    </row>
    <row r="2" spans="1:15" x14ac:dyDescent="0.25">
      <c r="A2" s="15">
        <v>1</v>
      </c>
      <c r="B2" s="14" t="s">
        <v>54</v>
      </c>
      <c r="C2" s="14" t="s">
        <v>141</v>
      </c>
      <c r="D2" s="14" t="s">
        <v>75</v>
      </c>
      <c r="E2" s="26" t="s">
        <v>11</v>
      </c>
      <c r="F2" s="11"/>
      <c r="G2" s="5">
        <v>95</v>
      </c>
      <c r="H2" s="26">
        <v>100</v>
      </c>
      <c r="I2" s="26">
        <v>95</v>
      </c>
      <c r="J2" s="26">
        <v>95</v>
      </c>
      <c r="K2" s="26">
        <v>90</v>
      </c>
      <c r="L2" s="26">
        <v>100</v>
      </c>
      <c r="M2" s="76">
        <f t="shared" ref="M2:M13" si="0">SUM(G2:L2)</f>
        <v>575</v>
      </c>
      <c r="N2" s="26">
        <v>95</v>
      </c>
      <c r="O2" s="78">
        <f>Tabell7[[#This Row],[Sum]]-Tabell7[[#This Row],[Strykes]]</f>
        <v>480</v>
      </c>
    </row>
    <row r="3" spans="1:15" x14ac:dyDescent="0.25">
      <c r="A3" s="15">
        <v>2</v>
      </c>
      <c r="B3" s="14" t="s">
        <v>142</v>
      </c>
      <c r="C3" s="14" t="s">
        <v>143</v>
      </c>
      <c r="D3" s="14" t="s">
        <v>56</v>
      </c>
      <c r="E3" s="26" t="s">
        <v>11</v>
      </c>
      <c r="F3" s="11"/>
      <c r="G3" s="5">
        <v>85</v>
      </c>
      <c r="H3" s="26">
        <v>90</v>
      </c>
      <c r="I3" s="26">
        <v>90</v>
      </c>
      <c r="J3" s="26">
        <v>90</v>
      </c>
      <c r="K3" s="26">
        <v>85</v>
      </c>
      <c r="L3" s="26">
        <v>90</v>
      </c>
      <c r="M3" s="76">
        <f t="shared" si="0"/>
        <v>530</v>
      </c>
      <c r="N3" s="26">
        <v>85</v>
      </c>
      <c r="O3" s="78">
        <f>Tabell7[[#This Row],[Sum]]-Tabell7[[#This Row],[Strykes]]</f>
        <v>445</v>
      </c>
    </row>
    <row r="4" spans="1:15" x14ac:dyDescent="0.25">
      <c r="A4" s="15">
        <v>3</v>
      </c>
      <c r="B4" s="14" t="s">
        <v>57</v>
      </c>
      <c r="C4" s="14" t="s">
        <v>95</v>
      </c>
      <c r="D4" s="14" t="s">
        <v>75</v>
      </c>
      <c r="E4" s="26" t="s">
        <v>11</v>
      </c>
      <c r="F4" s="11"/>
      <c r="G4" s="5">
        <v>90</v>
      </c>
      <c r="H4" s="26">
        <v>72</v>
      </c>
      <c r="I4" s="26">
        <v>72</v>
      </c>
      <c r="J4" s="26"/>
      <c r="K4" s="26">
        <v>95</v>
      </c>
      <c r="L4" s="26">
        <v>85</v>
      </c>
      <c r="M4" s="76">
        <f t="shared" si="0"/>
        <v>414</v>
      </c>
      <c r="N4" s="26">
        <v>0</v>
      </c>
      <c r="O4" s="78">
        <f>Tabell7[[#This Row],[Sum]]-Tabell7[[#This Row],[Strykes]]</f>
        <v>414</v>
      </c>
    </row>
    <row r="5" spans="1:15" x14ac:dyDescent="0.25">
      <c r="A5" s="15">
        <v>4</v>
      </c>
      <c r="B5" s="14" t="s">
        <v>144</v>
      </c>
      <c r="C5" s="14" t="s">
        <v>145</v>
      </c>
      <c r="D5" s="14" t="s">
        <v>25</v>
      </c>
      <c r="E5" s="26" t="s">
        <v>11</v>
      </c>
      <c r="F5" s="11"/>
      <c r="G5" s="5">
        <v>80</v>
      </c>
      <c r="H5" s="26">
        <v>85</v>
      </c>
      <c r="I5" s="26">
        <v>75</v>
      </c>
      <c r="J5" s="26">
        <v>75</v>
      </c>
      <c r="K5" s="26">
        <v>75</v>
      </c>
      <c r="L5" s="26">
        <v>95</v>
      </c>
      <c r="M5" s="76">
        <f t="shared" si="0"/>
        <v>485</v>
      </c>
      <c r="N5" s="26">
        <v>75</v>
      </c>
      <c r="O5" s="78">
        <f>Tabell7[[#This Row],[Sum]]-Tabell7[[#This Row],[Strykes]]</f>
        <v>410</v>
      </c>
    </row>
    <row r="6" spans="1:15" x14ac:dyDescent="0.25">
      <c r="A6" s="15">
        <v>5</v>
      </c>
      <c r="B6" s="14" t="s">
        <v>94</v>
      </c>
      <c r="C6" s="14" t="s">
        <v>73</v>
      </c>
      <c r="D6" s="14" t="s">
        <v>34</v>
      </c>
      <c r="E6" s="26" t="s">
        <v>11</v>
      </c>
      <c r="F6" s="11"/>
      <c r="G6" s="5">
        <v>100</v>
      </c>
      <c r="H6" s="26"/>
      <c r="I6" s="26">
        <v>100</v>
      </c>
      <c r="J6" s="26">
        <v>100</v>
      </c>
      <c r="K6" s="26">
        <v>100</v>
      </c>
      <c r="L6" s="26"/>
      <c r="M6" s="76">
        <f t="shared" si="0"/>
        <v>400</v>
      </c>
      <c r="N6" s="26">
        <v>0</v>
      </c>
      <c r="O6" s="78">
        <f>Tabell7[[#This Row],[Sum]]-Tabell7[[#This Row],[Strykes]]</f>
        <v>400</v>
      </c>
    </row>
    <row r="7" spans="1:15" x14ac:dyDescent="0.25">
      <c r="A7" s="15">
        <v>6</v>
      </c>
      <c r="B7" s="14" t="s">
        <v>214</v>
      </c>
      <c r="C7" s="14" t="s">
        <v>55</v>
      </c>
      <c r="D7" s="14" t="s">
        <v>24</v>
      </c>
      <c r="E7" s="26" t="s">
        <v>11</v>
      </c>
      <c r="F7" s="11"/>
      <c r="G7" s="5"/>
      <c r="H7" s="26">
        <v>80</v>
      </c>
      <c r="I7" s="26">
        <v>80</v>
      </c>
      <c r="J7" s="26">
        <v>85</v>
      </c>
      <c r="K7" s="26">
        <v>69</v>
      </c>
      <c r="L7" s="26">
        <v>80</v>
      </c>
      <c r="M7" s="76">
        <f t="shared" si="0"/>
        <v>394</v>
      </c>
      <c r="N7" s="26">
        <v>0</v>
      </c>
      <c r="O7" s="78">
        <f>Tabell7[[#This Row],[Sum]]-Tabell7[[#This Row],[Strykes]]</f>
        <v>394</v>
      </c>
    </row>
    <row r="8" spans="1:15" x14ac:dyDescent="0.25">
      <c r="A8" s="15">
        <v>7</v>
      </c>
      <c r="B8" s="14" t="s">
        <v>98</v>
      </c>
      <c r="C8" s="14" t="s">
        <v>99</v>
      </c>
      <c r="D8" s="14" t="s">
        <v>75</v>
      </c>
      <c r="E8" s="26" t="s">
        <v>11</v>
      </c>
      <c r="F8" s="11"/>
      <c r="G8" s="5">
        <v>72</v>
      </c>
      <c r="H8" s="26">
        <v>69</v>
      </c>
      <c r="I8" s="26">
        <v>69</v>
      </c>
      <c r="J8" s="26">
        <v>69</v>
      </c>
      <c r="K8" s="26">
        <v>72</v>
      </c>
      <c r="L8" s="26">
        <v>72</v>
      </c>
      <c r="M8" s="76">
        <f t="shared" si="0"/>
        <v>423</v>
      </c>
      <c r="N8" s="26">
        <v>69</v>
      </c>
      <c r="O8" s="78">
        <f>Tabell7[[#This Row],[Sum]]-Tabell7[[#This Row],[Strykes]]</f>
        <v>354</v>
      </c>
    </row>
    <row r="9" spans="1:15" x14ac:dyDescent="0.25">
      <c r="A9" s="15">
        <v>8</v>
      </c>
      <c r="B9" s="14" t="s">
        <v>265</v>
      </c>
      <c r="C9" s="14" t="s">
        <v>266</v>
      </c>
      <c r="D9" s="14" t="s">
        <v>75</v>
      </c>
      <c r="E9" s="26" t="s">
        <v>11</v>
      </c>
      <c r="F9" s="35"/>
      <c r="G9" s="8"/>
      <c r="H9" s="26"/>
      <c r="I9" s="26">
        <v>85</v>
      </c>
      <c r="J9" s="26">
        <v>85</v>
      </c>
      <c r="K9" s="26">
        <v>80</v>
      </c>
      <c r="L9" s="26">
        <v>66</v>
      </c>
      <c r="M9" s="76">
        <f t="shared" si="0"/>
        <v>316</v>
      </c>
      <c r="N9" s="26">
        <v>0</v>
      </c>
      <c r="O9" s="78">
        <f>Tabell7[[#This Row],[Sum]]-Tabell7[[#This Row],[Strykes]]</f>
        <v>316</v>
      </c>
    </row>
    <row r="10" spans="1:15" ht="15.75" customHeight="1" x14ac:dyDescent="0.25">
      <c r="A10" s="15">
        <v>9</v>
      </c>
      <c r="B10" s="14" t="s">
        <v>96</v>
      </c>
      <c r="C10" s="14" t="s">
        <v>97</v>
      </c>
      <c r="D10" s="16" t="s">
        <v>86</v>
      </c>
      <c r="E10" s="26" t="s">
        <v>11</v>
      </c>
      <c r="F10" s="11"/>
      <c r="G10" s="5">
        <v>75</v>
      </c>
      <c r="H10" s="26">
        <v>75</v>
      </c>
      <c r="I10" s="26"/>
      <c r="J10" s="26">
        <v>72</v>
      </c>
      <c r="K10" s="26"/>
      <c r="L10" s="26"/>
      <c r="M10" s="76">
        <f t="shared" si="0"/>
        <v>222</v>
      </c>
      <c r="N10" s="26">
        <v>0</v>
      </c>
      <c r="O10" s="78">
        <f>Tabell7[[#This Row],[Sum]]-Tabell7[[#This Row],[Strykes]]</f>
        <v>222</v>
      </c>
    </row>
    <row r="11" spans="1:15" x14ac:dyDescent="0.25">
      <c r="A11" s="15">
        <v>10</v>
      </c>
      <c r="B11" s="14" t="s">
        <v>215</v>
      </c>
      <c r="C11" s="14" t="s">
        <v>216</v>
      </c>
      <c r="D11" s="16" t="s">
        <v>185</v>
      </c>
      <c r="E11" s="26" t="s">
        <v>11</v>
      </c>
      <c r="F11" s="11"/>
      <c r="G11" s="5"/>
      <c r="H11" s="26">
        <v>66</v>
      </c>
      <c r="I11" s="26"/>
      <c r="J11" s="26"/>
      <c r="K11" s="26"/>
      <c r="L11" s="26">
        <v>75</v>
      </c>
      <c r="M11" s="76">
        <f t="shared" si="0"/>
        <v>141</v>
      </c>
      <c r="N11" s="26">
        <v>0</v>
      </c>
      <c r="O11" s="78">
        <f>Tabell7[[#This Row],[Sum]]-Tabell7[[#This Row],[Strykes]]</f>
        <v>141</v>
      </c>
    </row>
    <row r="12" spans="1:15" x14ac:dyDescent="0.25">
      <c r="A12" s="15">
        <v>11</v>
      </c>
      <c r="B12" s="53" t="s">
        <v>213</v>
      </c>
      <c r="C12" s="6" t="s">
        <v>122</v>
      </c>
      <c r="D12" s="6" t="s">
        <v>24</v>
      </c>
      <c r="E12" s="26" t="s">
        <v>11</v>
      </c>
      <c r="F12" s="11"/>
      <c r="G12" s="5"/>
      <c r="H12" s="26">
        <v>95</v>
      </c>
      <c r="I12" s="26"/>
      <c r="J12" s="26"/>
      <c r="K12" s="26"/>
      <c r="L12" s="26"/>
      <c r="M12" s="76">
        <f t="shared" si="0"/>
        <v>95</v>
      </c>
      <c r="N12" s="26">
        <v>0</v>
      </c>
      <c r="O12" s="78">
        <f>Tabell7[[#This Row],[Sum]]-Tabell7[[#This Row],[Strykes]]</f>
        <v>95</v>
      </c>
    </row>
    <row r="13" spans="1:15" ht="30" x14ac:dyDescent="0.25">
      <c r="A13" s="15">
        <v>12</v>
      </c>
      <c r="B13" s="20" t="s">
        <v>328</v>
      </c>
      <c r="C13" s="14" t="s">
        <v>329</v>
      </c>
      <c r="D13" s="3" t="s">
        <v>56</v>
      </c>
      <c r="E13" s="26"/>
      <c r="F13" s="35"/>
      <c r="G13" s="8"/>
      <c r="H13" s="26"/>
      <c r="I13" s="26"/>
      <c r="J13" s="26"/>
      <c r="K13" s="26"/>
      <c r="L13" s="26">
        <v>69</v>
      </c>
      <c r="M13" s="76">
        <f t="shared" si="0"/>
        <v>69</v>
      </c>
      <c r="N13" s="26">
        <v>0</v>
      </c>
      <c r="O13" s="78">
        <f>Tabell7[[#This Row],[Sum]]-Tabell7[[#This Row],[Strykes]]</f>
        <v>69</v>
      </c>
    </row>
  </sheetData>
  <sortState xmlns:xlrd2="http://schemas.microsoft.com/office/spreadsheetml/2017/richdata2" ref="B2:M10">
    <sortCondition descending="1" ref="M2:M10"/>
  </sortState>
  <phoneticPr fontId="10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4998E-285A-466C-AF86-C24476242492}">
  <dimension ref="A1:W17"/>
  <sheetViews>
    <sheetView workbookViewId="0">
      <selection activeCell="P1" sqref="P1:P1048576"/>
    </sheetView>
  </sheetViews>
  <sheetFormatPr baseColWidth="10" defaultColWidth="11.5703125" defaultRowHeight="15" x14ac:dyDescent="0.25"/>
  <cols>
    <col min="1" max="1" width="7.5703125" customWidth="1"/>
    <col min="2" max="2" width="19.42578125" customWidth="1"/>
    <col min="3" max="3" width="19.42578125" bestFit="1" customWidth="1"/>
    <col min="4" max="4" width="16.28515625" customWidth="1"/>
    <col min="5" max="6" width="8.28515625" customWidth="1"/>
    <col min="7" max="12" width="5.7109375" customWidth="1"/>
    <col min="13" max="14" width="9.28515625" customWidth="1"/>
    <col min="15" max="15" width="12.85546875" bestFit="1" customWidth="1"/>
  </cols>
  <sheetData>
    <row r="1" spans="1:23" x14ac:dyDescent="0.25">
      <c r="A1" s="70" t="s">
        <v>0</v>
      </c>
      <c r="B1" s="71" t="s">
        <v>2</v>
      </c>
      <c r="C1" s="71" t="s">
        <v>1</v>
      </c>
      <c r="D1" s="71" t="s">
        <v>3</v>
      </c>
      <c r="E1" s="71" t="s">
        <v>4</v>
      </c>
      <c r="F1" s="72" t="s">
        <v>15</v>
      </c>
      <c r="G1" s="73" t="s">
        <v>169</v>
      </c>
      <c r="H1" s="73" t="s">
        <v>170</v>
      </c>
      <c r="I1" s="73" t="s">
        <v>171</v>
      </c>
      <c r="J1" s="73" t="s">
        <v>172</v>
      </c>
      <c r="K1" s="73" t="s">
        <v>173</v>
      </c>
      <c r="L1" s="73" t="s">
        <v>174</v>
      </c>
      <c r="M1" s="74" t="s">
        <v>19</v>
      </c>
      <c r="N1" s="73" t="s">
        <v>324</v>
      </c>
      <c r="O1" s="75" t="s">
        <v>325</v>
      </c>
      <c r="P1" s="19"/>
      <c r="Q1" s="19"/>
      <c r="R1" s="19"/>
      <c r="S1" s="19"/>
      <c r="T1" s="19"/>
      <c r="U1" s="19"/>
      <c r="V1" s="19"/>
      <c r="W1" s="19"/>
    </row>
    <row r="2" spans="1:23" x14ac:dyDescent="0.25">
      <c r="A2" s="47">
        <v>1</v>
      </c>
      <c r="B2" s="16" t="s">
        <v>43</v>
      </c>
      <c r="C2" s="16" t="s">
        <v>44</v>
      </c>
      <c r="D2" s="63" t="s">
        <v>75</v>
      </c>
      <c r="E2" s="26" t="s">
        <v>10</v>
      </c>
      <c r="F2" s="11"/>
      <c r="G2" s="5">
        <v>100</v>
      </c>
      <c r="H2" s="26">
        <v>95</v>
      </c>
      <c r="I2" s="26">
        <v>95</v>
      </c>
      <c r="J2" s="26">
        <v>95</v>
      </c>
      <c r="K2" s="26">
        <v>95</v>
      </c>
      <c r="L2" s="26">
        <v>100</v>
      </c>
      <c r="M2" s="76">
        <f t="shared" ref="M2:M17" si="0">SUM(G2:L2)</f>
        <v>580</v>
      </c>
      <c r="N2" s="26">
        <v>95</v>
      </c>
      <c r="O2" s="82">
        <f>Tabell6[[#This Row],[Sum]]-Tabell6[[#This Row],[Strykes]]</f>
        <v>485</v>
      </c>
      <c r="T2" s="19"/>
      <c r="U2" s="19"/>
      <c r="V2" s="19"/>
      <c r="W2" s="19"/>
    </row>
    <row r="3" spans="1:23" x14ac:dyDescent="0.25">
      <c r="A3" s="47">
        <v>2</v>
      </c>
      <c r="B3" s="6" t="s">
        <v>41</v>
      </c>
      <c r="C3" s="6" t="s">
        <v>42</v>
      </c>
      <c r="D3" s="63" t="s">
        <v>33</v>
      </c>
      <c r="E3" s="26" t="s">
        <v>10</v>
      </c>
      <c r="F3" s="11"/>
      <c r="G3" s="5">
        <v>95</v>
      </c>
      <c r="H3" s="26">
        <v>80</v>
      </c>
      <c r="I3" s="26">
        <v>90</v>
      </c>
      <c r="J3" s="26">
        <v>100</v>
      </c>
      <c r="K3" s="26">
        <v>100</v>
      </c>
      <c r="L3" s="26">
        <v>90</v>
      </c>
      <c r="M3" s="76">
        <f t="shared" si="0"/>
        <v>555</v>
      </c>
      <c r="N3" s="26">
        <v>80</v>
      </c>
      <c r="O3" s="82">
        <f>Tabell6[[#This Row],[Sum]]-Tabell6[[#This Row],[Strykes]]</f>
        <v>475</v>
      </c>
      <c r="T3" s="19"/>
      <c r="U3" s="19"/>
      <c r="V3" s="19"/>
      <c r="W3" s="19"/>
    </row>
    <row r="4" spans="1:23" x14ac:dyDescent="0.25">
      <c r="A4" s="47">
        <v>3</v>
      </c>
      <c r="B4" s="16" t="s">
        <v>46</v>
      </c>
      <c r="C4" s="16" t="s">
        <v>47</v>
      </c>
      <c r="D4" s="16" t="s">
        <v>75</v>
      </c>
      <c r="E4" s="26" t="s">
        <v>10</v>
      </c>
      <c r="F4" s="11"/>
      <c r="G4" s="5">
        <v>80</v>
      </c>
      <c r="H4" s="26">
        <v>75</v>
      </c>
      <c r="I4" s="26">
        <v>80</v>
      </c>
      <c r="J4" s="26">
        <v>85</v>
      </c>
      <c r="K4" s="26">
        <v>80</v>
      </c>
      <c r="L4" s="26">
        <v>85</v>
      </c>
      <c r="M4" s="76">
        <f t="shared" si="0"/>
        <v>485</v>
      </c>
      <c r="N4" s="26">
        <v>75</v>
      </c>
      <c r="O4" s="82">
        <f>Tabell6[[#This Row],[Sum]]-Tabell6[[#This Row],[Strykes]]</f>
        <v>410</v>
      </c>
      <c r="T4" s="19"/>
      <c r="U4" s="19"/>
      <c r="V4" s="19"/>
      <c r="W4" s="19"/>
    </row>
    <row r="5" spans="1:23" x14ac:dyDescent="0.25">
      <c r="A5" s="47">
        <v>4</v>
      </c>
      <c r="B5" s="16" t="s">
        <v>45</v>
      </c>
      <c r="C5" s="16" t="s">
        <v>79</v>
      </c>
      <c r="D5" s="16" t="s">
        <v>40</v>
      </c>
      <c r="E5" s="26" t="s">
        <v>10</v>
      </c>
      <c r="F5" s="11"/>
      <c r="G5" s="5">
        <v>69</v>
      </c>
      <c r="H5" s="26">
        <v>69</v>
      </c>
      <c r="I5" s="26">
        <v>72</v>
      </c>
      <c r="J5" s="26">
        <v>80</v>
      </c>
      <c r="K5" s="26">
        <v>85</v>
      </c>
      <c r="L5" s="26">
        <v>80</v>
      </c>
      <c r="M5" s="76">
        <f t="shared" si="0"/>
        <v>455</v>
      </c>
      <c r="N5" s="26">
        <v>69</v>
      </c>
      <c r="O5" s="82">
        <f>Tabell6[[#This Row],[Sum]]-Tabell6[[#This Row],[Strykes]]</f>
        <v>386</v>
      </c>
      <c r="T5" s="19"/>
      <c r="U5" s="19"/>
      <c r="V5" s="19"/>
      <c r="W5" s="19"/>
    </row>
    <row r="6" spans="1:23" x14ac:dyDescent="0.25">
      <c r="A6" s="47">
        <v>5</v>
      </c>
      <c r="B6" s="16" t="s">
        <v>49</v>
      </c>
      <c r="C6" s="16" t="s">
        <v>50</v>
      </c>
      <c r="D6" s="16" t="s">
        <v>75</v>
      </c>
      <c r="E6" s="26" t="s">
        <v>10</v>
      </c>
      <c r="F6" s="11"/>
      <c r="G6" s="5">
        <v>72</v>
      </c>
      <c r="H6" s="26">
        <v>66</v>
      </c>
      <c r="I6" s="26">
        <v>69</v>
      </c>
      <c r="J6" s="26">
        <v>75</v>
      </c>
      <c r="K6" s="26">
        <v>90</v>
      </c>
      <c r="L6" s="26"/>
      <c r="M6" s="76">
        <f t="shared" si="0"/>
        <v>372</v>
      </c>
      <c r="N6" s="26">
        <v>0</v>
      </c>
      <c r="O6" s="82">
        <f>Tabell6[[#This Row],[Sum]]-Tabell6[[#This Row],[Strykes]]</f>
        <v>372</v>
      </c>
      <c r="T6" s="19"/>
      <c r="U6" s="19"/>
      <c r="V6" s="19"/>
      <c r="W6" s="19"/>
    </row>
    <row r="7" spans="1:23" x14ac:dyDescent="0.25">
      <c r="A7" s="47">
        <v>6</v>
      </c>
      <c r="B7" s="16" t="s">
        <v>323</v>
      </c>
      <c r="C7" s="16" t="s">
        <v>108</v>
      </c>
      <c r="D7" s="16" t="s">
        <v>24</v>
      </c>
      <c r="E7" s="26" t="s">
        <v>10</v>
      </c>
      <c r="F7" s="11"/>
      <c r="G7" s="5">
        <v>85</v>
      </c>
      <c r="H7" s="26">
        <v>90</v>
      </c>
      <c r="I7" s="26">
        <v>85</v>
      </c>
      <c r="J7" s="26"/>
      <c r="K7" s="26"/>
      <c r="L7" s="26">
        <v>95</v>
      </c>
      <c r="M7" s="76">
        <f t="shared" si="0"/>
        <v>355</v>
      </c>
      <c r="N7" s="26">
        <v>0</v>
      </c>
      <c r="O7" s="82">
        <f>Tabell6[[#This Row],[Sum]]-Tabell6[[#This Row],[Strykes]]</f>
        <v>355</v>
      </c>
      <c r="T7" s="19"/>
      <c r="U7" s="19"/>
      <c r="V7" s="19"/>
      <c r="W7" s="19"/>
    </row>
    <row r="8" spans="1:23" x14ac:dyDescent="0.25">
      <c r="A8" s="47">
        <v>7</v>
      </c>
      <c r="B8" s="16" t="s">
        <v>51</v>
      </c>
      <c r="C8" s="16" t="s">
        <v>52</v>
      </c>
      <c r="D8" s="16" t="s">
        <v>53</v>
      </c>
      <c r="E8" s="26" t="s">
        <v>10</v>
      </c>
      <c r="F8" s="11"/>
      <c r="G8" s="5">
        <v>60</v>
      </c>
      <c r="H8" s="26">
        <v>60</v>
      </c>
      <c r="I8" s="26">
        <v>66</v>
      </c>
      <c r="J8" s="26">
        <v>72</v>
      </c>
      <c r="K8" s="26"/>
      <c r="L8" s="26">
        <v>75</v>
      </c>
      <c r="M8" s="76">
        <f t="shared" si="0"/>
        <v>333</v>
      </c>
      <c r="N8" s="26">
        <v>0</v>
      </c>
      <c r="O8" s="82">
        <f>Tabell6[[#This Row],[Sum]]-Tabell6[[#This Row],[Strykes]]</f>
        <v>333</v>
      </c>
      <c r="T8" s="19"/>
      <c r="U8" s="19"/>
      <c r="V8" s="19"/>
      <c r="W8" s="19"/>
    </row>
    <row r="9" spans="1:23" x14ac:dyDescent="0.25">
      <c r="A9" s="47">
        <v>8</v>
      </c>
      <c r="B9" s="16" t="s">
        <v>92</v>
      </c>
      <c r="C9" s="16" t="s">
        <v>93</v>
      </c>
      <c r="D9" s="16" t="s">
        <v>75</v>
      </c>
      <c r="E9" s="26" t="s">
        <v>10</v>
      </c>
      <c r="F9" s="11"/>
      <c r="G9" s="5">
        <v>63</v>
      </c>
      <c r="H9" s="26">
        <v>58</v>
      </c>
      <c r="I9" s="26">
        <v>60</v>
      </c>
      <c r="J9" s="26">
        <v>69</v>
      </c>
      <c r="K9" s="26">
        <v>69</v>
      </c>
      <c r="L9" s="26">
        <v>69</v>
      </c>
      <c r="M9" s="76">
        <f t="shared" si="0"/>
        <v>388</v>
      </c>
      <c r="N9" s="26">
        <v>58</v>
      </c>
      <c r="O9" s="82">
        <f>Tabell6[[#This Row],[Sum]]-Tabell6[[#This Row],[Strykes]]</f>
        <v>330</v>
      </c>
      <c r="T9" s="19"/>
      <c r="U9" s="19"/>
      <c r="V9" s="19"/>
      <c r="W9" s="19"/>
    </row>
    <row r="10" spans="1:23" s="19" customFormat="1" x14ac:dyDescent="0.25">
      <c r="A10" s="47">
        <v>9</v>
      </c>
      <c r="B10" s="16" t="s">
        <v>48</v>
      </c>
      <c r="C10" s="16" t="s">
        <v>91</v>
      </c>
      <c r="D10" s="16" t="s">
        <v>24</v>
      </c>
      <c r="E10" s="26" t="s">
        <v>10</v>
      </c>
      <c r="F10" s="11"/>
      <c r="G10" s="5">
        <v>75</v>
      </c>
      <c r="H10" s="26">
        <v>72</v>
      </c>
      <c r="I10" s="26">
        <v>75</v>
      </c>
      <c r="J10" s="26">
        <v>90</v>
      </c>
      <c r="K10" s="26"/>
      <c r="L10" s="26"/>
      <c r="M10" s="76">
        <f t="shared" si="0"/>
        <v>312</v>
      </c>
      <c r="N10" s="26">
        <v>0</v>
      </c>
      <c r="O10" s="82">
        <f>Tabell6[[#This Row],[Sum]]-Tabell6[[#This Row],[Strykes]]</f>
        <v>312</v>
      </c>
      <c r="P10"/>
      <c r="Q10"/>
      <c r="R10"/>
      <c r="S10"/>
    </row>
    <row r="11" spans="1:23" x14ac:dyDescent="0.25">
      <c r="A11" s="47">
        <v>10</v>
      </c>
      <c r="B11" s="16" t="s">
        <v>211</v>
      </c>
      <c r="C11" s="16" t="s">
        <v>212</v>
      </c>
      <c r="D11" s="16" t="s">
        <v>53</v>
      </c>
      <c r="E11" s="26" t="s">
        <v>10</v>
      </c>
      <c r="F11" s="11"/>
      <c r="G11" s="5"/>
      <c r="H11" s="26">
        <v>56</v>
      </c>
      <c r="I11" s="26">
        <v>58</v>
      </c>
      <c r="J11" s="26"/>
      <c r="K11" s="26">
        <v>75</v>
      </c>
      <c r="L11" s="26">
        <v>72</v>
      </c>
      <c r="M11" s="76">
        <f t="shared" si="0"/>
        <v>261</v>
      </c>
      <c r="N11" s="26">
        <v>0</v>
      </c>
      <c r="O11" s="82">
        <f>Tabell6[[#This Row],[Sum]]-Tabell6[[#This Row],[Strykes]]</f>
        <v>261</v>
      </c>
      <c r="T11" s="19"/>
      <c r="U11" s="19"/>
      <c r="V11" s="19"/>
      <c r="W11" s="19"/>
    </row>
    <row r="12" spans="1:23" x14ac:dyDescent="0.25">
      <c r="A12" s="47">
        <v>11</v>
      </c>
      <c r="B12" s="16" t="s">
        <v>208</v>
      </c>
      <c r="C12" s="16" t="s">
        <v>209</v>
      </c>
      <c r="D12" s="16" t="s">
        <v>40</v>
      </c>
      <c r="E12" s="26" t="s">
        <v>10</v>
      </c>
      <c r="F12" s="11"/>
      <c r="G12" s="5"/>
      <c r="H12" s="26">
        <v>100</v>
      </c>
      <c r="I12" s="26">
        <v>100</v>
      </c>
      <c r="J12" s="26"/>
      <c r="K12" s="26"/>
      <c r="L12" s="26"/>
      <c r="M12" s="76">
        <f t="shared" si="0"/>
        <v>200</v>
      </c>
      <c r="N12" s="26">
        <v>0</v>
      </c>
      <c r="O12" s="82">
        <f>Tabell6[[#This Row],[Sum]]-Tabell6[[#This Row],[Strykes]]</f>
        <v>200</v>
      </c>
      <c r="Q12" s="19"/>
      <c r="R12" s="19"/>
      <c r="S12" s="19"/>
      <c r="T12" s="19"/>
      <c r="U12" s="19"/>
      <c r="V12" s="19"/>
      <c r="W12" s="19"/>
    </row>
    <row r="13" spans="1:23" x14ac:dyDescent="0.25">
      <c r="A13" s="47">
        <v>12</v>
      </c>
      <c r="B13" s="16" t="s">
        <v>263</v>
      </c>
      <c r="C13" s="16" t="s">
        <v>264</v>
      </c>
      <c r="D13" s="16" t="s">
        <v>255</v>
      </c>
      <c r="E13" s="26" t="s">
        <v>10</v>
      </c>
      <c r="F13" s="35"/>
      <c r="G13" s="8"/>
      <c r="H13" s="26"/>
      <c r="I13" s="26">
        <v>63</v>
      </c>
      <c r="J13" s="26"/>
      <c r="K13" s="26">
        <v>66</v>
      </c>
      <c r="L13" s="26">
        <v>66</v>
      </c>
      <c r="M13" s="76">
        <f t="shared" si="0"/>
        <v>195</v>
      </c>
      <c r="N13" s="26">
        <v>0</v>
      </c>
      <c r="O13" s="82">
        <f>Tabell6[[#This Row],[Sum]]-Tabell6[[#This Row],[Strykes]]</f>
        <v>195</v>
      </c>
      <c r="Q13" s="19"/>
      <c r="R13" s="19"/>
      <c r="S13" s="19"/>
      <c r="T13" s="19"/>
      <c r="U13" s="19"/>
      <c r="V13" s="19"/>
      <c r="W13" s="19"/>
    </row>
    <row r="14" spans="1:23" x14ac:dyDescent="0.25">
      <c r="A14" s="47">
        <v>13</v>
      </c>
      <c r="B14" s="16" t="s">
        <v>137</v>
      </c>
      <c r="C14" s="16" t="s">
        <v>138</v>
      </c>
      <c r="D14" s="63" t="s">
        <v>35</v>
      </c>
      <c r="E14" s="26" t="s">
        <v>10</v>
      </c>
      <c r="F14" s="11"/>
      <c r="G14" s="5">
        <v>90</v>
      </c>
      <c r="H14" s="26">
        <v>85</v>
      </c>
      <c r="I14" s="26"/>
      <c r="J14" s="26"/>
      <c r="K14" s="26"/>
      <c r="L14" s="26"/>
      <c r="M14" s="76">
        <f t="shared" si="0"/>
        <v>175</v>
      </c>
      <c r="N14" s="26">
        <v>0</v>
      </c>
      <c r="O14" s="82">
        <f>Tabell6[[#This Row],[Sum]]-Tabell6[[#This Row],[Strykes]]</f>
        <v>175</v>
      </c>
      <c r="Q14" s="19"/>
      <c r="R14" s="19"/>
      <c r="S14" s="19"/>
      <c r="T14" s="19"/>
      <c r="U14" s="19"/>
      <c r="V14" s="19"/>
      <c r="W14" s="19"/>
    </row>
    <row r="15" spans="1:23" x14ac:dyDescent="0.25">
      <c r="A15" s="47">
        <v>14</v>
      </c>
      <c r="B15" s="16" t="s">
        <v>321</v>
      </c>
      <c r="C15" s="16" t="s">
        <v>322</v>
      </c>
      <c r="D15" s="16" t="s">
        <v>69</v>
      </c>
      <c r="E15" s="26" t="s">
        <v>10</v>
      </c>
      <c r="F15" s="35"/>
      <c r="G15" s="8"/>
      <c r="H15" s="26"/>
      <c r="I15" s="26"/>
      <c r="J15" s="26"/>
      <c r="K15" s="26">
        <v>72</v>
      </c>
      <c r="L15" s="26"/>
      <c r="M15" s="76">
        <f t="shared" si="0"/>
        <v>72</v>
      </c>
      <c r="N15" s="26">
        <v>0</v>
      </c>
      <c r="O15" s="82">
        <f>Tabell6[[#This Row],[Sum]]-Tabell6[[#This Row],[Strykes]]</f>
        <v>72</v>
      </c>
      <c r="Q15" s="19"/>
      <c r="R15" s="19"/>
      <c r="S15" s="19"/>
      <c r="T15" s="19"/>
      <c r="U15" s="19"/>
      <c r="V15" s="19"/>
      <c r="W15" s="19"/>
    </row>
    <row r="16" spans="1:23" x14ac:dyDescent="0.25">
      <c r="A16" s="47">
        <v>15</v>
      </c>
      <c r="B16" s="8" t="s">
        <v>139</v>
      </c>
      <c r="C16" s="8" t="s">
        <v>140</v>
      </c>
      <c r="D16" s="8" t="s">
        <v>25</v>
      </c>
      <c r="E16" s="26" t="s">
        <v>10</v>
      </c>
      <c r="F16" s="11"/>
      <c r="G16" s="5">
        <v>66</v>
      </c>
      <c r="H16" s="26"/>
      <c r="I16" s="26"/>
      <c r="J16" s="26"/>
      <c r="K16" s="26"/>
      <c r="L16" s="26"/>
      <c r="M16" s="76">
        <f t="shared" si="0"/>
        <v>66</v>
      </c>
      <c r="N16" s="26">
        <v>0</v>
      </c>
      <c r="O16" s="82">
        <f>Tabell6[[#This Row],[Sum]]-Tabell6[[#This Row],[Strykes]]</f>
        <v>66</v>
      </c>
      <c r="Q16" s="19"/>
      <c r="R16" s="19"/>
      <c r="S16" s="19"/>
      <c r="T16" s="19"/>
      <c r="U16" s="19"/>
      <c r="V16" s="19"/>
      <c r="W16" s="19"/>
    </row>
    <row r="17" spans="1:23" x14ac:dyDescent="0.25">
      <c r="A17" s="47">
        <v>16</v>
      </c>
      <c r="B17" s="48" t="s">
        <v>210</v>
      </c>
      <c r="C17" s="48" t="s">
        <v>168</v>
      </c>
      <c r="D17" s="48" t="s">
        <v>35</v>
      </c>
      <c r="E17" s="50" t="s">
        <v>10</v>
      </c>
      <c r="F17" s="22"/>
      <c r="G17" s="23"/>
      <c r="H17" s="50">
        <v>63</v>
      </c>
      <c r="I17" s="50"/>
      <c r="J17" s="50"/>
      <c r="K17" s="50"/>
      <c r="L17" s="50"/>
      <c r="M17" s="77">
        <f t="shared" si="0"/>
        <v>63</v>
      </c>
      <c r="N17" s="50">
        <v>0</v>
      </c>
      <c r="O17" s="83">
        <f>Tabell6[[#This Row],[Sum]]-Tabell6[[#This Row],[Strykes]]</f>
        <v>63</v>
      </c>
      <c r="Q17" s="19"/>
      <c r="R17" s="19"/>
      <c r="S17" s="19"/>
      <c r="T17" s="19"/>
      <c r="U17" s="19"/>
      <c r="V17" s="19"/>
      <c r="W17" s="19"/>
    </row>
  </sheetData>
  <sortState xmlns:xlrd2="http://schemas.microsoft.com/office/spreadsheetml/2017/richdata2" ref="A2:M17">
    <sortCondition descending="1" ref="M2:M17"/>
  </sortState>
  <phoneticPr fontId="10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868745-63b7-4e6d-94ca-a30618503fc7" xsi:nil="true"/>
    <lcf76f155ced4ddcb4097134ff3c332f xmlns="f892bf01-3fa0-4926-bd71-8fe280d9528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62C3426157264FBC4DA5EA7DD814FE" ma:contentTypeVersion="11" ma:contentTypeDescription="Opprett et nytt dokument." ma:contentTypeScope="" ma:versionID="97aa9aeac5357ad8db27a0485dfde670">
  <xsd:schema xmlns:xsd="http://www.w3.org/2001/XMLSchema" xmlns:xs="http://www.w3.org/2001/XMLSchema" xmlns:p="http://schemas.microsoft.com/office/2006/metadata/properties" xmlns:ns2="f892bf01-3fa0-4926-bd71-8fe280d95283" xmlns:ns3="f9868745-63b7-4e6d-94ca-a30618503fc7" targetNamespace="http://schemas.microsoft.com/office/2006/metadata/properties" ma:root="true" ma:fieldsID="80150a56bcd6511d5910d827364f77ef" ns2:_="" ns3:_="">
    <xsd:import namespace="f892bf01-3fa0-4926-bd71-8fe280d95283"/>
    <xsd:import namespace="f9868745-63b7-4e6d-94ca-a30618503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2bf01-3fa0-4926-bd71-8fe280d952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68745-63b7-4e6d-94ca-a30618503f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abe4e1-7395-4e40-aabf-875288bfed94}" ma:internalName="TaxCatchAll" ma:showField="CatchAllData" ma:web="f9868745-63b7-4e6d-94ca-a30618503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38FD12-A630-4355-96C2-8CB156CC682F}">
  <ds:schemaRefs>
    <ds:schemaRef ds:uri="http://schemas.microsoft.com/office/2006/metadata/properties"/>
    <ds:schemaRef ds:uri="ea08695c-71a6-424d-b494-0382f1cd8949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712f3002-266e-4d4e-9ea1-b15283d2fba1"/>
    <ds:schemaRef ds:uri="http://www.w3.org/XML/1998/namespace"/>
    <ds:schemaRef ds:uri="http://purl.org/dc/dcmitype/"/>
    <ds:schemaRef ds:uri="f9868745-63b7-4e6d-94ca-a30618503fc7"/>
    <ds:schemaRef ds:uri="f892bf01-3fa0-4926-bd71-8fe280d95283"/>
  </ds:schemaRefs>
</ds:datastoreItem>
</file>

<file path=customXml/itemProps2.xml><?xml version="1.0" encoding="utf-8"?>
<ds:datastoreItem xmlns:ds="http://schemas.openxmlformats.org/officeDocument/2006/customXml" ds:itemID="{ACA9CFA0-18F1-41EF-8330-A31D42BC9D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92bf01-3fa0-4926-bd71-8fe280d95283"/>
    <ds:schemaRef ds:uri="f9868745-63b7-4e6d-94ca-a30618503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D81B0-F5B6-43AD-9EBB-40107CF2F97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M19-20</vt:lpstr>
      <vt:lpstr>K19-20</vt:lpstr>
      <vt:lpstr>M18</vt:lpstr>
      <vt:lpstr>K18</vt:lpstr>
      <vt:lpstr>M17</vt:lpstr>
      <vt:lpstr>K17</vt:lpstr>
      <vt:lpstr>G16</vt:lpstr>
      <vt:lpstr>J16</vt:lpstr>
      <vt:lpstr>G15</vt:lpstr>
      <vt:lpstr>J15</vt:lpstr>
      <vt:lpstr>G14</vt:lpstr>
      <vt:lpstr>J14</vt:lpstr>
      <vt:lpstr>G13</vt:lpstr>
      <vt:lpstr>J13</vt:lpstr>
    </vt:vector>
  </TitlesOfParts>
  <Company>NIF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 Embergsrud</dc:creator>
  <cp:lastModifiedBy>Høgli, Liv</cp:lastModifiedBy>
  <cp:lastPrinted>2024-12-02T09:00:03Z</cp:lastPrinted>
  <dcterms:created xsi:type="dcterms:W3CDTF">2012-12-06T13:51:38Z</dcterms:created>
  <dcterms:modified xsi:type="dcterms:W3CDTF">2025-03-24T06:14:35Z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0x010100DB62C3426157264FBC4DA5EA7DD814FE</vt:lpwstr>
  </property>
  <property fmtid="{D5CDD505-2E9C-101B-9397-08002B2CF9AE}" pid="3" name="Dokumenttype">
    <vt:lpwstr/>
  </property>
  <property fmtid="{D5CDD505-2E9C-101B-9397-08002B2CF9AE}" pid="4" name="NSF_kategori">
    <vt:lpwstr/>
  </property>
  <property fmtid="{D5CDD505-2E9C-101B-9397-08002B2CF9AE}" pid="5" name="Krets">
    <vt:lpwstr>35;#Buskerud Skikrets|069f2409-1eb8-4735-aaa9-2674725dd1b3</vt:lpwstr>
  </property>
  <property fmtid="{D5CDD505-2E9C-101B-9397-08002B2CF9AE}" pid="6" name="arGren">
    <vt:lpwstr>4;#Langrenn|7c6c92da-8793-4550-bbb9-8642f79ac364</vt:lpwstr>
  </property>
  <property fmtid="{D5CDD505-2E9C-101B-9397-08002B2CF9AE}" pid="7" name="MSIP_Label_5f1f2f09-5496-42b2-b354-435da9be0154_Enabled">
    <vt:lpwstr>True</vt:lpwstr>
  </property>
  <property fmtid="{D5CDD505-2E9C-101B-9397-08002B2CF9AE}" pid="8" name="MSIP_Label_5f1f2f09-5496-42b2-b354-435da9be0154_SiteId">
    <vt:lpwstr>ac53d284-1e6e-43e5-9875-8622312b8a83</vt:lpwstr>
  </property>
  <property fmtid="{D5CDD505-2E9C-101B-9397-08002B2CF9AE}" pid="9" name="MSIP_Label_5f1f2f09-5496-42b2-b354-435da9be0154_Owner">
    <vt:lpwstr>Liv.Hogli@skiforbundet.no</vt:lpwstr>
  </property>
  <property fmtid="{D5CDD505-2E9C-101B-9397-08002B2CF9AE}" pid="10" name="MSIP_Label_5f1f2f09-5496-42b2-b354-435da9be0154_SetDate">
    <vt:lpwstr>2019-01-28T11:40:44.7707606Z</vt:lpwstr>
  </property>
  <property fmtid="{D5CDD505-2E9C-101B-9397-08002B2CF9AE}" pid="11" name="MSIP_Label_5f1f2f09-5496-42b2-b354-435da9be0154_Name">
    <vt:lpwstr>Lav</vt:lpwstr>
  </property>
  <property fmtid="{D5CDD505-2E9C-101B-9397-08002B2CF9AE}" pid="12" name="MSIP_Label_5f1f2f09-5496-42b2-b354-435da9be0154_Application">
    <vt:lpwstr>Microsoft Azure Information Protection</vt:lpwstr>
  </property>
  <property fmtid="{D5CDD505-2E9C-101B-9397-08002B2CF9AE}" pid="13" name="MSIP_Label_5f1f2f09-5496-42b2-b354-435da9be0154_Extended_MSFT_Method">
    <vt:lpwstr>Automatic</vt:lpwstr>
  </property>
  <property fmtid="{D5CDD505-2E9C-101B-9397-08002B2CF9AE}" pid="14" name="Sensitivity">
    <vt:lpwstr>Lav</vt:lpwstr>
  </property>
  <property fmtid="{D5CDD505-2E9C-101B-9397-08002B2CF9AE}" pid="15" name="ComplianceAssetId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MediaServiceImageTags">
    <vt:lpwstr/>
  </property>
</Properties>
</file>